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460" activeTab="0"/>
  </bookViews>
  <sheets>
    <sheet name="Ergebniseingabe" sheetId="1" r:id="rId1"/>
    <sheet name="Tabelle" sheetId="2" r:id="rId2"/>
    <sheet name=" " sheetId="3" state="veryHidden" r:id="rId3"/>
  </sheets>
  <definedNames>
    <definedName name="_xlnm.Print_Area" localSheetId="0">'Ergebniseingabe'!$A$1:$BX$108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H54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<sst xmlns="http://schemas.openxmlformats.org/spreadsheetml/2006/main" count="201" uniqueCount="100">
  <si>
    <t>Uhr</t>
  </si>
  <si>
    <t>Spielzeit:</t>
  </si>
  <si>
    <t>x</t>
  </si>
  <si>
    <t>Wechselzeit:</t>
  </si>
  <si>
    <t>Teilnehmende Mannschaften</t>
  </si>
  <si>
    <t>Spielplan Vorrunde</t>
  </si>
  <si>
    <t>Korrektur</t>
  </si>
  <si>
    <t>Nr.</t>
  </si>
  <si>
    <t>Spielpaarung</t>
  </si>
  <si>
    <t>Ergebnis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</si>
  <si>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</si>
  <si>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</si>
  <si>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</si>
  <si>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</si>
  <si>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</si>
  <si>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</si>
  <si>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</si>
  <si>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</si>
  <si>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</si>
  <si>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-</t>
  </si>
  <si>
    <t>1. Halbfinale</t>
  </si>
  <si>
    <t>2. Halbfinale</t>
  </si>
  <si>
    <t>Endspiel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</si>
  <si>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</si>
  <si>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</si>
  <si>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</si>
  <si>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</si>
  <si>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</si>
  <si>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</si>
  <si>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</si>
  <si>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</si>
  <si>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</si>
  <si>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</si>
  <si>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</si>
  <si>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</si>
  <si>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</si>
  <si>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</si>
  <si>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Vorrunde</t>
  </si>
  <si>
    <t>1. Viertelfinale</t>
  </si>
  <si>
    <t>2. Viertelfinale</t>
  </si>
  <si>
    <t>3. Viertelfinale</t>
  </si>
  <si>
    <t>4. Viertelfinale</t>
  </si>
  <si>
    <t>FC Grosselfingen</t>
  </si>
  <si>
    <t>Hohenzollernpokalturnier 2022</t>
  </si>
  <si>
    <t>Grosselfingen auf dem alten Berg</t>
  </si>
  <si>
    <t>SV Rangendingen</t>
  </si>
  <si>
    <t>TSV Boll</t>
  </si>
  <si>
    <t>FV Bisingen</t>
  </si>
  <si>
    <t>FC 48 Steinhofen</t>
  </si>
  <si>
    <t>Spfr. Sickingen</t>
  </si>
  <si>
    <t>TSV Stein</t>
  </si>
  <si>
    <t>Donnerstag 30.06.2022</t>
  </si>
  <si>
    <t>Freitag 01.07.2022</t>
  </si>
  <si>
    <t>Tabellen Qualifizierungsrunde</t>
  </si>
  <si>
    <t>Samstag 02.07.2022</t>
  </si>
  <si>
    <t>Spielplan Endrunde</t>
  </si>
  <si>
    <t>10.00</t>
  </si>
  <si>
    <t>Sonntag 03.07.2022</t>
  </si>
  <si>
    <t>18.00</t>
  </si>
  <si>
    <t>:</t>
  </si>
  <si>
    <t>Auslosung</t>
  </si>
  <si>
    <t>M1</t>
  </si>
  <si>
    <t>M4</t>
  </si>
  <si>
    <t>M5</t>
  </si>
  <si>
    <t>M7</t>
  </si>
  <si>
    <t>M3</t>
  </si>
  <si>
    <t>M10</t>
  </si>
  <si>
    <t>M9</t>
  </si>
  <si>
    <t>M2</t>
  </si>
  <si>
    <t>M8</t>
  </si>
  <si>
    <t>30.06.2022-03.07.2022</t>
  </si>
  <si>
    <t>09.00</t>
  </si>
  <si>
    <t>11.00</t>
  </si>
  <si>
    <t>12.00</t>
  </si>
  <si>
    <t>14.15</t>
  </si>
  <si>
    <t>15.15</t>
  </si>
  <si>
    <t>17.30</t>
  </si>
  <si>
    <t>FC Killertal</t>
  </si>
  <si>
    <t>M6</t>
  </si>
  <si>
    <t>TKSV Hechingen</t>
  </si>
  <si>
    <t>Abschlusstabelle</t>
  </si>
  <si>
    <t>Sieger 1.Viertelfinale</t>
  </si>
  <si>
    <t>Sieger 2.Viertelfinale</t>
  </si>
  <si>
    <t>Sieger 3.Viertelfinale</t>
  </si>
  <si>
    <t>Sieger 4.Viertelfinale</t>
  </si>
  <si>
    <t>Sieger 1.Halbfinale</t>
  </si>
  <si>
    <t>Sieger 2.Halbfinale</t>
  </si>
  <si>
    <t>5.</t>
  </si>
  <si>
    <t>6.</t>
  </si>
  <si>
    <t>7.</t>
  </si>
  <si>
    <t>8.</t>
  </si>
  <si>
    <t>9.</t>
  </si>
  <si>
    <t>10.</t>
  </si>
  <si>
    <t>SGM FC Wessingen/FV Bisingen II/FC Grosselfingen II</t>
  </si>
  <si>
    <t>S</t>
  </si>
  <si>
    <t>U</t>
  </si>
  <si>
    <t>N</t>
  </si>
  <si>
    <t>TD</t>
  </si>
  <si>
    <t>FC Steinhofen</t>
  </si>
  <si>
    <t>SGM Wessingen / Bisingen II / GrosselfingenII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</si>
</sst>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  <numFmt numFmtId="172" formatCode="0\ &quot;:&quot;"/>
    <numFmt numFmtId="173" formatCode="0&quot;.&quot;"/>
    <numFmt numFmtId="174" formatCode="0\ &quot;min&quot;"/>
    <numFmt numFmtId="175" formatCode=";;;"/>
    <numFmt numFmtId="176" formatCode="0;;\ &quot;min&quot;"/>
    <numFmt numFmtId="177" formatCode="[=0]&quot;&quot;;0\ &quot;min&quot;"/>
    <numFmt numFmtId="178" formatCode="&quot;Am&quot;\ dddd\,\ dd/\ mmmm\ yyyy"/>
    <numFmt numFmtId="179" formatCode="[$-F800]dddd\,\ mmmm\ dd\,\ yyyy"/>
    <numFmt numFmtId="180" formatCode="000000000000000"/>
    <numFmt numFmtId="181" formatCode="00000000000000"/>
    <numFmt numFmtId="182" formatCode="hh:mm\ &quot;Uhr&quot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99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18"/>
      <color indexed="10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color indexed="10"/>
      <name val="Arial"/>
      <family val="2"/>
    </font>
    <font>
      <sz val="18"/>
      <color indexed="8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24"/>
      <name val="Verdana"/>
      <family val="2"/>
    </font>
    <font>
      <b/>
      <sz val="2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23"/>
      <name val="Verdana"/>
      <family val="2"/>
    </font>
    <font>
      <sz val="10"/>
      <color indexed="23"/>
      <name val="Verdana"/>
      <family val="2"/>
    </font>
    <font>
      <sz val="8"/>
      <color indexed="8"/>
      <name val="Verdana"/>
      <family val="2"/>
    </font>
    <font>
      <b/>
      <sz val="11"/>
      <color indexed="9"/>
      <name val="Verdana"/>
      <family val="2"/>
    </font>
    <font>
      <b/>
      <sz val="11"/>
      <color indexed="10"/>
      <name val="Verdana"/>
      <family val="2"/>
    </font>
    <font>
      <b/>
      <sz val="12"/>
      <color indexed="9"/>
      <name val="Verdana"/>
      <family val="2"/>
    </font>
    <font>
      <sz val="11"/>
      <color indexed="10"/>
      <name val="Verdan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u val="single"/>
      <sz val="11"/>
      <color indexed="9"/>
      <name val="Verdana"/>
      <family val="2"/>
    </font>
    <font>
      <u val="single"/>
      <sz val="10"/>
      <color indexed="9"/>
      <name val="Arial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Arial"/>
      <family val="2"/>
    </font>
    <font>
      <b/>
      <sz val="11"/>
      <color theme="0"/>
      <name val="Verdana"/>
      <family val="2"/>
    </font>
    <font>
      <b/>
      <u val="single"/>
      <sz val="11"/>
      <color theme="0"/>
      <name val="Verdana"/>
      <family val="2"/>
    </font>
    <font>
      <u val="single"/>
      <sz val="10"/>
      <color theme="0"/>
      <name val="Arial"/>
      <family val="2"/>
    </font>
    <font>
      <b/>
      <sz val="9"/>
      <color theme="0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3" borderId="9" applyNumberFormat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75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6" fontId="16" fillId="0" borderId="0" xfId="0" applyNumberFormat="1" applyFont="1" applyAlignment="1" applyProtection="1">
      <alignment vertical="center"/>
      <protection hidden="1"/>
    </xf>
    <xf numFmtId="176" fontId="21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20" fontId="32" fillId="0" borderId="0" xfId="0" applyNumberFormat="1" applyFont="1" applyBorder="1" applyAlignment="1" applyProtection="1">
      <alignment horizontal="center" vertical="center"/>
      <protection hidden="1"/>
    </xf>
    <xf numFmtId="174" fontId="32" fillId="0" borderId="0" xfId="0" applyNumberFormat="1" applyFont="1" applyBorder="1" applyAlignment="1" applyProtection="1">
      <alignment horizontal="left" vertical="center"/>
      <protection hidden="1"/>
    </xf>
    <xf numFmtId="174" fontId="32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73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left" vertical="center" shrinkToFit="1"/>
      <protection hidden="1"/>
    </xf>
    <xf numFmtId="0" fontId="34" fillId="0" borderId="0" xfId="0" applyFont="1" applyBorder="1" applyAlignment="1" applyProtection="1">
      <alignment horizontal="center" vertical="center" shrinkToFi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1" fontId="34" fillId="0" borderId="0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vertical="center"/>
      <protection hidden="1"/>
    </xf>
    <xf numFmtId="177" fontId="32" fillId="0" borderId="0" xfId="0" applyNumberFormat="1" applyFont="1" applyBorder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176" fontId="48" fillId="0" borderId="0" xfId="0" applyNumberFormat="1" applyFont="1" applyAlignment="1" applyProtection="1">
      <alignment vertical="center"/>
      <protection hidden="1"/>
    </xf>
    <xf numFmtId="176" fontId="47" fillId="0" borderId="0" xfId="0" applyNumberFormat="1" applyFont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68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176" fontId="31" fillId="0" borderId="0" xfId="0" applyNumberFormat="1" applyFont="1" applyAlignment="1" applyProtection="1">
      <alignment vertical="center"/>
      <protection hidden="1"/>
    </xf>
    <xf numFmtId="175" fontId="40" fillId="0" borderId="0" xfId="0" applyNumberFormat="1" applyFont="1" applyAlignment="1" applyProtection="1">
      <alignment vertical="center"/>
      <protection hidden="1"/>
    </xf>
    <xf numFmtId="175" fontId="40" fillId="0" borderId="0" xfId="0" applyNumberFormat="1" applyFont="1" applyFill="1" applyBorder="1" applyAlignment="1" applyProtection="1">
      <alignment vertical="center"/>
      <protection hidden="1"/>
    </xf>
    <xf numFmtId="0" fontId="41" fillId="0" borderId="0" xfId="0" applyNumberFormat="1" applyFont="1" applyAlignment="1" applyProtection="1">
      <alignment vertical="center"/>
      <protection hidden="1"/>
    </xf>
    <xf numFmtId="0" fontId="41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horizontal="center" vertical="center" shrinkToFit="1"/>
      <protection hidden="1"/>
    </xf>
    <xf numFmtId="14" fontId="22" fillId="0" borderId="0" xfId="0" applyNumberFormat="1" applyFont="1" applyAlignment="1" applyProtection="1">
      <alignment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90" fillId="34" borderId="0" xfId="0" applyFont="1" applyFill="1" applyAlignment="1" applyProtection="1">
      <alignment vertical="center"/>
      <protection hidden="1"/>
    </xf>
    <xf numFmtId="0" fontId="91" fillId="34" borderId="0" xfId="0" applyFont="1" applyFill="1" applyAlignment="1" applyProtection="1">
      <alignment vertical="center"/>
      <protection hidden="1"/>
    </xf>
    <xf numFmtId="0" fontId="92" fillId="34" borderId="0" xfId="0" applyFont="1" applyFill="1" applyAlignment="1" applyProtection="1">
      <alignment vertical="center"/>
      <protection hidden="1"/>
    </xf>
    <xf numFmtId="14" fontId="93" fillId="34" borderId="0" xfId="0" applyNumberFormat="1" applyFont="1" applyFill="1" applyAlignment="1" applyProtection="1">
      <alignment vertical="center"/>
      <protection hidden="1"/>
    </xf>
    <xf numFmtId="0" fontId="90" fillId="34" borderId="0" xfId="0" applyFont="1" applyFill="1" applyBorder="1" applyAlignment="1" applyProtection="1">
      <alignment vertical="center"/>
      <protection hidden="1"/>
    </xf>
    <xf numFmtId="14" fontId="91" fillId="34" borderId="0" xfId="0" applyNumberFormat="1" applyFont="1" applyFill="1" applyAlignment="1" applyProtection="1">
      <alignment vertical="center"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94" fillId="34" borderId="0" xfId="0" applyFont="1" applyFill="1" applyAlignment="1" applyProtection="1">
      <alignment vertical="center"/>
      <protection hidden="1"/>
    </xf>
    <xf numFmtId="0" fontId="94" fillId="34" borderId="0" xfId="0" applyFont="1" applyFill="1" applyAlignment="1" applyProtection="1">
      <alignment horizontal="right" vertical="center"/>
      <protection hidden="1"/>
    </xf>
    <xf numFmtId="0" fontId="94" fillId="34" borderId="0" xfId="0" applyFont="1" applyFill="1" applyBorder="1" applyAlignment="1" applyProtection="1">
      <alignment horizontal="center" vertical="center"/>
      <protection hidden="1"/>
    </xf>
    <xf numFmtId="0" fontId="92" fillId="34" borderId="0" xfId="0" applyFont="1" applyFill="1" applyBorder="1" applyAlignment="1" applyProtection="1">
      <alignment vertical="center"/>
      <protection hidden="1"/>
    </xf>
    <xf numFmtId="0" fontId="95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96" fillId="34" borderId="0" xfId="0" applyFont="1" applyFill="1" applyAlignment="1" applyProtection="1">
      <alignment vertical="center"/>
      <protection hidden="1"/>
    </xf>
    <xf numFmtId="0" fontId="96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1" fillId="34" borderId="17" xfId="0" applyFont="1" applyFill="1" applyBorder="1" applyAlignment="1">
      <alignment horizontal="center"/>
    </xf>
    <xf numFmtId="0" fontId="37" fillId="0" borderId="18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37" fillId="0" borderId="20" xfId="0" applyFont="1" applyBorder="1" applyAlignment="1" applyProtection="1">
      <alignment horizontal="center" vertical="center" shrinkToFit="1"/>
      <protection locked="0"/>
    </xf>
    <xf numFmtId="0" fontId="37" fillId="0" borderId="21" xfId="0" applyFont="1" applyBorder="1" applyAlignment="1" applyProtection="1">
      <alignment horizontal="center" vertical="center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 locked="0"/>
    </xf>
    <xf numFmtId="0" fontId="34" fillId="0" borderId="23" xfId="0" applyFont="1" applyFill="1" applyBorder="1" applyAlignment="1" applyProtection="1">
      <alignment horizontal="left" vertical="center" shrinkToFit="1"/>
      <protection hidden="1"/>
    </xf>
    <xf numFmtId="0" fontId="34" fillId="0" borderId="15" xfId="0" applyFont="1" applyFill="1" applyBorder="1" applyAlignment="1" applyProtection="1">
      <alignment horizontal="left" vertical="center" shrinkToFit="1"/>
      <protection hidden="1"/>
    </xf>
    <xf numFmtId="0" fontId="23" fillId="35" borderId="24" xfId="0" applyFont="1" applyFill="1" applyBorder="1" applyAlignment="1" applyProtection="1">
      <alignment horizontal="center" vertical="center"/>
      <protection locked="0"/>
    </xf>
    <xf numFmtId="0" fontId="23" fillId="35" borderId="12" xfId="0" applyFont="1" applyFill="1" applyBorder="1" applyAlignment="1" applyProtection="1">
      <alignment horizontal="center" vertical="center"/>
      <protection locked="0"/>
    </xf>
    <xf numFmtId="0" fontId="23" fillId="35" borderId="16" xfId="0" applyFont="1" applyFill="1" applyBorder="1" applyAlignment="1" applyProtection="1">
      <alignment horizontal="center" vertical="center"/>
      <protection locked="0"/>
    </xf>
    <xf numFmtId="0" fontId="41" fillId="35" borderId="24" xfId="0" applyFont="1" applyFill="1" applyBorder="1" applyAlignment="1" applyProtection="1">
      <alignment horizontal="center" vertical="center"/>
      <protection locked="0"/>
    </xf>
    <xf numFmtId="0" fontId="41" fillId="35" borderId="12" xfId="0" applyFont="1" applyFill="1" applyBorder="1" applyAlignment="1" applyProtection="1">
      <alignment horizontal="center" vertical="center"/>
      <protection locked="0"/>
    </xf>
    <xf numFmtId="0" fontId="41" fillId="35" borderId="16" xfId="0" applyFont="1" applyFill="1" applyBorder="1" applyAlignment="1" applyProtection="1">
      <alignment horizontal="center" vertical="center"/>
      <protection locked="0"/>
    </xf>
    <xf numFmtId="173" fontId="37" fillId="0" borderId="18" xfId="0" applyNumberFormat="1" applyFont="1" applyBorder="1" applyAlignment="1" applyProtection="1">
      <alignment horizontal="center" vertical="center" shrinkToFit="1"/>
      <protection hidden="1"/>
    </xf>
    <xf numFmtId="173" fontId="37" fillId="0" borderId="17" xfId="0" applyNumberFormat="1" applyFont="1" applyBorder="1" applyAlignment="1" applyProtection="1">
      <alignment horizontal="center" vertical="center" shrinkToFit="1"/>
      <protection hidden="1"/>
    </xf>
    <xf numFmtId="172" fontId="22" fillId="0" borderId="24" xfId="0" applyNumberFormat="1" applyFont="1" applyFill="1" applyBorder="1" applyAlignment="1" applyProtection="1">
      <alignment horizontal="right" vertical="center"/>
      <protection locked="0"/>
    </xf>
    <xf numFmtId="172" fontId="22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178" fontId="31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31" fillId="36" borderId="25" xfId="0" applyFont="1" applyFill="1" applyBorder="1" applyAlignment="1" applyProtection="1">
      <alignment horizontal="center" vertical="center"/>
      <protection hidden="1"/>
    </xf>
    <xf numFmtId="0" fontId="31" fillId="36" borderId="26" xfId="0" applyFont="1" applyFill="1" applyBorder="1" applyAlignment="1" applyProtection="1">
      <alignment horizontal="center" vertical="center"/>
      <protection hidden="1"/>
    </xf>
    <xf numFmtId="0" fontId="31" fillId="36" borderId="27" xfId="0" applyFont="1" applyFill="1" applyBorder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horizontal="center" vertical="center" shrinkToFit="1"/>
      <protection locked="0"/>
    </xf>
    <xf numFmtId="0" fontId="37" fillId="0" borderId="29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169" fontId="94" fillId="34" borderId="0" xfId="0" applyNumberFormat="1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39" fillId="35" borderId="30" xfId="0" applyFont="1" applyFill="1" applyBorder="1" applyAlignment="1" applyProtection="1">
      <alignment horizontal="center" vertical="center"/>
      <protection hidden="1"/>
    </xf>
    <xf numFmtId="0" fontId="39" fillId="35" borderId="31" xfId="0" applyFont="1" applyFill="1" applyBorder="1" applyAlignment="1" applyProtection="1">
      <alignment horizontal="center" vertical="center"/>
      <protection hidden="1"/>
    </xf>
    <xf numFmtId="0" fontId="39" fillId="35" borderId="32" xfId="0" applyFont="1" applyFill="1" applyBorder="1" applyAlignment="1" applyProtection="1">
      <alignment horizontal="center" vertical="center"/>
      <protection hidden="1"/>
    </xf>
    <xf numFmtId="0" fontId="39" fillId="35" borderId="26" xfId="0" applyFont="1" applyFill="1" applyBorder="1" applyAlignment="1" applyProtection="1">
      <alignment horizontal="center" vertical="center"/>
      <protection hidden="1"/>
    </xf>
    <xf numFmtId="0" fontId="39" fillId="35" borderId="33" xfId="0" applyFont="1" applyFill="1" applyBorder="1" applyAlignment="1" applyProtection="1">
      <alignment horizontal="center" vertical="center"/>
      <protection hidden="1"/>
    </xf>
    <xf numFmtId="0" fontId="34" fillId="0" borderId="16" xfId="0" applyFont="1" applyFill="1" applyBorder="1" applyAlignment="1" applyProtection="1">
      <alignment horizontal="left" vertical="center" shrinkToFit="1"/>
      <protection hidden="1"/>
    </xf>
    <xf numFmtId="0" fontId="34" fillId="0" borderId="17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>
      <alignment horizontal="left" vertical="center" shrinkToFit="1"/>
      <protection hidden="1"/>
    </xf>
    <xf numFmtId="168" fontId="34" fillId="0" borderId="34" xfId="0" applyNumberFormat="1" applyFont="1" applyFill="1" applyBorder="1" applyAlignment="1" applyProtection="1">
      <alignment horizontal="center" vertical="center"/>
      <protection hidden="1"/>
    </xf>
    <xf numFmtId="168" fontId="34" fillId="0" borderId="35" xfId="0" applyNumberFormat="1" applyFont="1" applyFill="1" applyBorder="1" applyAlignment="1" applyProtection="1">
      <alignment horizontal="center" vertical="center"/>
      <protection hidden="1"/>
    </xf>
    <xf numFmtId="168" fontId="34" fillId="0" borderId="36" xfId="0" applyNumberFormat="1" applyFont="1" applyFill="1" applyBorder="1" applyAlignment="1" applyProtection="1">
      <alignment horizontal="center" vertical="center"/>
      <protection hidden="1"/>
    </xf>
    <xf numFmtId="168" fontId="34" fillId="0" borderId="37" xfId="0" applyNumberFormat="1" applyFont="1" applyFill="1" applyBorder="1" applyAlignment="1" applyProtection="1">
      <alignment horizontal="center" vertical="center"/>
      <protection hidden="1"/>
    </xf>
    <xf numFmtId="168" fontId="34" fillId="0" borderId="13" xfId="0" applyNumberFormat="1" applyFont="1" applyFill="1" applyBorder="1" applyAlignment="1" applyProtection="1">
      <alignment horizontal="center" vertical="center"/>
      <protection hidden="1"/>
    </xf>
    <xf numFmtId="168" fontId="34" fillId="0" borderId="38" xfId="0" applyNumberFormat="1" applyFont="1" applyFill="1" applyBorder="1" applyAlignment="1" applyProtection="1">
      <alignment horizontal="center" vertical="center"/>
      <protection hidden="1"/>
    </xf>
    <xf numFmtId="0" fontId="34" fillId="0" borderId="39" xfId="0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center" vertical="center"/>
      <protection hidden="1"/>
    </xf>
    <xf numFmtId="168" fontId="34" fillId="0" borderId="41" xfId="0" applyNumberFormat="1" applyFont="1" applyFill="1" applyBorder="1" applyAlignment="1" applyProtection="1">
      <alignment horizontal="center" vertical="center"/>
      <protection hidden="1"/>
    </xf>
    <xf numFmtId="168" fontId="34" fillId="0" borderId="11" xfId="0" applyNumberFormat="1" applyFont="1" applyFill="1" applyBorder="1" applyAlignment="1" applyProtection="1">
      <alignment horizontal="center" vertical="center"/>
      <protection hidden="1"/>
    </xf>
    <xf numFmtId="168" fontId="34" fillId="0" borderId="42" xfId="0" applyNumberFormat="1" applyFont="1" applyFill="1" applyBorder="1" applyAlignment="1" applyProtection="1">
      <alignment horizontal="center" vertical="center"/>
      <protection hidden="1"/>
    </xf>
    <xf numFmtId="0" fontId="34" fillId="0" borderId="43" xfId="0" applyFont="1" applyFill="1" applyBorder="1" applyAlignment="1" applyProtection="1">
      <alignment horizontal="left" vertical="center" shrinkToFit="1"/>
      <protection hidden="1"/>
    </xf>
    <xf numFmtId="0" fontId="34" fillId="0" borderId="44" xfId="0" applyFont="1" applyFill="1" applyBorder="1" applyAlignment="1" applyProtection="1">
      <alignment horizontal="left" vertical="center" shrinkToFit="1"/>
      <protection hidden="1"/>
    </xf>
    <xf numFmtId="0" fontId="34" fillId="0" borderId="45" xfId="0" applyFont="1" applyFill="1" applyBorder="1" applyAlignment="1" applyProtection="1">
      <alignment horizontal="left" vertical="center" shrinkToFit="1"/>
      <protection hidden="1"/>
    </xf>
    <xf numFmtId="172" fontId="22" fillId="0" borderId="43" xfId="0" applyNumberFormat="1" applyFont="1" applyFill="1" applyBorder="1" applyAlignment="1" applyProtection="1">
      <alignment horizontal="right" vertical="center"/>
      <protection locked="0"/>
    </xf>
    <xf numFmtId="172" fontId="22" fillId="0" borderId="44" xfId="0" applyNumberFormat="1" applyFont="1" applyFill="1" applyBorder="1" applyAlignment="1" applyProtection="1">
      <alignment horizontal="right" vertical="center"/>
      <protection locked="0"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hidden="1"/>
    </xf>
    <xf numFmtId="0" fontId="34" fillId="0" borderId="14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0" fontId="34" fillId="0" borderId="48" xfId="0" applyFont="1" applyFill="1" applyBorder="1" applyAlignment="1" applyProtection="1">
      <alignment horizontal="center" vertical="center"/>
      <protection hidden="1"/>
    </xf>
    <xf numFmtId="0" fontId="34" fillId="0" borderId="49" xfId="0" applyFont="1" applyFill="1" applyBorder="1" applyAlignment="1" applyProtection="1">
      <alignment horizontal="center" vertical="center"/>
      <protection hidden="1"/>
    </xf>
    <xf numFmtId="0" fontId="34" fillId="0" borderId="50" xfId="0" applyFont="1" applyFill="1" applyBorder="1" applyAlignment="1" applyProtection="1">
      <alignment horizontal="center" vertical="center"/>
      <protection hidden="1"/>
    </xf>
    <xf numFmtId="0" fontId="34" fillId="0" borderId="42" xfId="0" applyFont="1" applyFill="1" applyBorder="1" applyAlignment="1" applyProtection="1">
      <alignment horizontal="center" vertical="center"/>
      <protection hidden="1"/>
    </xf>
    <xf numFmtId="0" fontId="36" fillId="36" borderId="32" xfId="0" applyFont="1" applyFill="1" applyBorder="1" applyAlignment="1" applyProtection="1">
      <alignment horizontal="center" vertical="center"/>
      <protection hidden="1"/>
    </xf>
    <xf numFmtId="0" fontId="36" fillId="36" borderId="26" xfId="0" applyFont="1" applyFill="1" applyBorder="1" applyAlignment="1" applyProtection="1">
      <alignment horizontal="center" vertical="center"/>
      <protection hidden="1"/>
    </xf>
    <xf numFmtId="0" fontId="36" fillId="36" borderId="27" xfId="0" applyFont="1" applyFill="1" applyBorder="1" applyAlignment="1" applyProtection="1">
      <alignment horizontal="center" vertical="center"/>
      <protection hidden="1"/>
    </xf>
    <xf numFmtId="0" fontId="37" fillId="0" borderId="43" xfId="0" applyFont="1" applyFill="1" applyBorder="1" applyAlignment="1" applyProtection="1">
      <alignment horizontal="center" vertical="center" shrinkToFit="1"/>
      <protection hidden="1"/>
    </xf>
    <xf numFmtId="0" fontId="37" fillId="0" borderId="44" xfId="0" applyFont="1" applyFill="1" applyBorder="1" applyAlignment="1" applyProtection="1">
      <alignment horizontal="center" vertical="center" shrinkToFit="1"/>
      <protection hidden="1"/>
    </xf>
    <xf numFmtId="0" fontId="37" fillId="0" borderId="23" xfId="0" applyFont="1" applyFill="1" applyBorder="1" applyAlignment="1" applyProtection="1">
      <alignment horizontal="center" vertical="center" shrinkToFit="1"/>
      <protection hidden="1"/>
    </xf>
    <xf numFmtId="0" fontId="37" fillId="0" borderId="15" xfId="0" applyFont="1" applyFill="1" applyBorder="1" applyAlignment="1" applyProtection="1">
      <alignment horizontal="center" vertical="center" shrinkToFit="1"/>
      <protection hidden="1"/>
    </xf>
    <xf numFmtId="0" fontId="34" fillId="0" borderId="44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0" fontId="30" fillId="0" borderId="43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 locked="0"/>
    </xf>
    <xf numFmtId="0" fontId="37" fillId="0" borderId="45" xfId="0" applyFont="1" applyFill="1" applyBorder="1" applyAlignment="1" applyProtection="1">
      <alignment horizontal="center" vertical="center" shrinkToFit="1"/>
      <protection hidden="1"/>
    </xf>
    <xf numFmtId="0" fontId="37" fillId="0" borderId="52" xfId="0" applyFont="1" applyFill="1" applyBorder="1" applyAlignment="1" applyProtection="1">
      <alignment horizontal="center" vertical="center" shrinkToFit="1"/>
      <protection hidden="1"/>
    </xf>
    <xf numFmtId="0" fontId="36" fillId="36" borderId="33" xfId="0" applyFont="1" applyFill="1" applyBorder="1" applyAlignment="1" applyProtection="1">
      <alignment horizontal="center" vertical="center"/>
      <protection hidden="1"/>
    </xf>
    <xf numFmtId="0" fontId="36" fillId="36" borderId="25" xfId="0" applyFont="1" applyFill="1" applyBorder="1" applyAlignment="1" applyProtection="1">
      <alignment horizontal="center" vertical="center"/>
      <protection hidden="1"/>
    </xf>
    <xf numFmtId="0" fontId="37" fillId="0" borderId="53" xfId="0" applyFont="1" applyFill="1" applyBorder="1" applyAlignment="1" applyProtection="1">
      <alignment horizontal="center" vertical="center"/>
      <protection hidden="1"/>
    </xf>
    <xf numFmtId="0" fontId="37" fillId="0" borderId="45" xfId="0" applyFont="1" applyFill="1" applyBorder="1" applyAlignment="1" applyProtection="1">
      <alignment horizontal="center" vertical="center"/>
      <protection hidden="1"/>
    </xf>
    <xf numFmtId="0" fontId="37" fillId="0" borderId="54" xfId="0" applyFont="1" applyFill="1" applyBorder="1" applyAlignment="1" applyProtection="1">
      <alignment horizontal="center" vertical="center"/>
      <protection hidden="1"/>
    </xf>
    <xf numFmtId="0" fontId="37" fillId="0" borderId="52" xfId="0" applyFont="1" applyFill="1" applyBorder="1" applyAlignment="1" applyProtection="1">
      <alignment horizontal="center" vertical="center"/>
      <protection hidden="1"/>
    </xf>
    <xf numFmtId="168" fontId="37" fillId="0" borderId="43" xfId="0" applyNumberFormat="1" applyFont="1" applyFill="1" applyBorder="1" applyAlignment="1" applyProtection="1">
      <alignment horizontal="center" vertical="center"/>
      <protection hidden="1"/>
    </xf>
    <xf numFmtId="168" fontId="37" fillId="0" borderId="44" xfId="0" applyNumberFormat="1" applyFont="1" applyFill="1" applyBorder="1" applyAlignment="1" applyProtection="1">
      <alignment horizontal="center" vertical="center"/>
      <protection hidden="1"/>
    </xf>
    <xf numFmtId="168" fontId="37" fillId="0" borderId="45" xfId="0" applyNumberFormat="1" applyFont="1" applyFill="1" applyBorder="1" applyAlignment="1" applyProtection="1">
      <alignment horizontal="center" vertical="center"/>
      <protection hidden="1"/>
    </xf>
    <xf numFmtId="168" fontId="37" fillId="0" borderId="23" xfId="0" applyNumberFormat="1" applyFont="1" applyFill="1" applyBorder="1" applyAlignment="1" applyProtection="1">
      <alignment horizontal="center" vertical="center"/>
      <protection hidden="1"/>
    </xf>
    <xf numFmtId="168" fontId="37" fillId="0" borderId="15" xfId="0" applyNumberFormat="1" applyFont="1" applyFill="1" applyBorder="1" applyAlignment="1" applyProtection="1">
      <alignment horizontal="center" vertical="center"/>
      <protection hidden="1"/>
    </xf>
    <xf numFmtId="168" fontId="37" fillId="0" borderId="52" xfId="0" applyNumberFormat="1" applyFont="1" applyFill="1" applyBorder="1" applyAlignment="1" applyProtection="1">
      <alignment horizontal="center" vertical="center"/>
      <protection hidden="1"/>
    </xf>
    <xf numFmtId="172" fontId="37" fillId="0" borderId="43" xfId="0" applyNumberFormat="1" applyFont="1" applyFill="1" applyBorder="1" applyAlignment="1" applyProtection="1">
      <alignment horizontal="center" vertical="center"/>
      <protection locked="0"/>
    </xf>
    <xf numFmtId="172" fontId="37" fillId="0" borderId="44" xfId="0" applyNumberFormat="1" applyFont="1" applyFill="1" applyBorder="1" applyAlignment="1" applyProtection="1">
      <alignment horizontal="center" vertical="center"/>
      <protection locked="0"/>
    </xf>
    <xf numFmtId="172" fontId="37" fillId="0" borderId="45" xfId="0" applyNumberFormat="1" applyFont="1" applyFill="1" applyBorder="1" applyAlignment="1" applyProtection="1">
      <alignment horizontal="center" vertical="center"/>
      <protection locked="0"/>
    </xf>
    <xf numFmtId="172" fontId="37" fillId="0" borderId="23" xfId="0" applyNumberFormat="1" applyFont="1" applyFill="1" applyBorder="1" applyAlignment="1" applyProtection="1">
      <alignment horizontal="center" vertical="center"/>
      <protection locked="0"/>
    </xf>
    <xf numFmtId="172" fontId="37" fillId="0" borderId="15" xfId="0" applyNumberFormat="1" applyFont="1" applyFill="1" applyBorder="1" applyAlignment="1" applyProtection="1">
      <alignment horizontal="center" vertical="center"/>
      <protection locked="0"/>
    </xf>
    <xf numFmtId="172" fontId="37" fillId="0" borderId="52" xfId="0" applyNumberFormat="1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left" vertical="center" shrinkToFit="1"/>
      <protection hidden="1"/>
    </xf>
    <xf numFmtId="1" fontId="37" fillId="0" borderId="17" xfId="0" applyNumberFormat="1" applyFont="1" applyBorder="1" applyAlignment="1" applyProtection="1">
      <alignment horizontal="center" vertical="center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173" fontId="37" fillId="0" borderId="18" xfId="0" applyNumberFormat="1" applyFont="1" applyBorder="1" applyAlignment="1" applyProtection="1">
      <alignment horizontal="center" vertical="center"/>
      <protection hidden="1"/>
    </xf>
    <xf numFmtId="173" fontId="37" fillId="0" borderId="17" xfId="0" applyNumberFormat="1" applyFont="1" applyBorder="1" applyAlignment="1" applyProtection="1">
      <alignment horizontal="center" vertical="center"/>
      <protection hidden="1"/>
    </xf>
    <xf numFmtId="1" fontId="37" fillId="0" borderId="17" xfId="0" applyNumberFormat="1" applyFont="1" applyBorder="1" applyAlignment="1" applyProtection="1">
      <alignment horizontal="center" vertical="center" shrinkToFit="1"/>
      <protection hidden="1"/>
    </xf>
    <xf numFmtId="0" fontId="37" fillId="0" borderId="17" xfId="0" applyFont="1" applyBorder="1" applyAlignment="1" applyProtection="1">
      <alignment horizontal="center" vertical="center" shrinkToFi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 horizontal="center" vertical="center"/>
      <protection hidden="1"/>
    </xf>
    <xf numFmtId="173" fontId="37" fillId="0" borderId="28" xfId="0" applyNumberFormat="1" applyFont="1" applyBorder="1" applyAlignment="1" applyProtection="1">
      <alignment horizontal="center" vertical="center" shrinkToFit="1"/>
      <protection hidden="1"/>
    </xf>
    <xf numFmtId="173" fontId="37" fillId="0" borderId="14" xfId="0" applyNumberFormat="1" applyFont="1" applyBorder="1" applyAlignment="1" applyProtection="1">
      <alignment horizontal="center" vertical="center" shrinkToFit="1"/>
      <protection hidden="1"/>
    </xf>
    <xf numFmtId="0" fontId="36" fillId="36" borderId="31" xfId="0" applyFont="1" applyFill="1" applyBorder="1" applyAlignment="1" applyProtection="1">
      <alignment horizontal="center" vertical="center"/>
      <protection hidden="1"/>
    </xf>
    <xf numFmtId="0" fontId="39" fillId="35" borderId="27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5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55" xfId="0" applyFont="1" applyFill="1" applyBorder="1" applyAlignment="1" applyProtection="1">
      <alignment horizontal="center" vertical="center"/>
      <protection locked="0"/>
    </xf>
    <xf numFmtId="172" fontId="22" fillId="0" borderId="23" xfId="0" applyNumberFormat="1" applyFont="1" applyFill="1" applyBorder="1" applyAlignment="1" applyProtection="1">
      <alignment horizontal="right" vertical="center"/>
      <protection locked="0"/>
    </xf>
    <xf numFmtId="172" fontId="22" fillId="0" borderId="15" xfId="0" applyNumberFormat="1" applyFont="1" applyFill="1" applyBorder="1" applyAlignment="1" applyProtection="1">
      <alignment horizontal="right" vertical="center"/>
      <protection locked="0"/>
    </xf>
    <xf numFmtId="172" fontId="22" fillId="0" borderId="41" xfId="0" applyNumberFormat="1" applyFont="1" applyFill="1" applyBorder="1" applyAlignment="1" applyProtection="1">
      <alignment horizontal="right" vertical="center"/>
      <protection locked="0"/>
    </xf>
    <xf numFmtId="172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34" fillId="0" borderId="52" xfId="0" applyFont="1" applyFill="1" applyBorder="1" applyAlignment="1" applyProtection="1">
      <alignment horizontal="left" vertical="center" shrinkToFit="1"/>
      <protection hidden="1"/>
    </xf>
    <xf numFmtId="0" fontId="37" fillId="0" borderId="14" xfId="0" applyFont="1" applyBorder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97" fillId="34" borderId="25" xfId="0" applyFont="1" applyFill="1" applyBorder="1" applyAlignment="1" applyProtection="1">
      <alignment horizontal="center" vertical="center"/>
      <protection hidden="1"/>
    </xf>
    <xf numFmtId="0" fontId="97" fillId="34" borderId="33" xfId="0" applyFont="1" applyFill="1" applyBorder="1" applyAlignment="1" applyProtection="1">
      <alignment horizontal="center" vertical="center"/>
      <protection hidden="1"/>
    </xf>
    <xf numFmtId="0" fontId="97" fillId="34" borderId="32" xfId="0" applyFont="1" applyFill="1" applyBorder="1" applyAlignment="1" applyProtection="1">
      <alignment horizontal="center" vertical="center"/>
      <protection hidden="1"/>
    </xf>
    <xf numFmtId="0" fontId="97" fillId="34" borderId="26" xfId="0" applyFont="1" applyFill="1" applyBorder="1" applyAlignment="1" applyProtection="1">
      <alignment horizontal="center" vertical="center"/>
      <protection hidden="1"/>
    </xf>
    <xf numFmtId="0" fontId="34" fillId="0" borderId="56" xfId="0" applyFont="1" applyFill="1" applyBorder="1" applyAlignment="1" applyProtection="1">
      <alignment horizontal="center" vertical="center"/>
      <protection hidden="1"/>
    </xf>
    <xf numFmtId="0" fontId="34" fillId="0" borderId="16" xfId="0" applyFont="1" applyFill="1" applyBorder="1" applyAlignment="1" applyProtection="1">
      <alignment horizontal="center" vertical="center"/>
      <protection hidden="1"/>
    </xf>
    <xf numFmtId="0" fontId="34" fillId="0" borderId="18" xfId="0" applyFont="1" applyFill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37" fillId="0" borderId="19" xfId="0" applyFont="1" applyBorder="1" applyAlignment="1" applyProtection="1">
      <alignment horizontal="center" vertical="center" shrinkToFit="1"/>
      <protection hidden="1"/>
    </xf>
    <xf numFmtId="20" fontId="32" fillId="0" borderId="0" xfId="0" applyNumberFormat="1" applyFont="1" applyBorder="1" applyAlignment="1" applyProtection="1">
      <alignment horizontal="center" vertical="center"/>
      <protection hidden="1"/>
    </xf>
    <xf numFmtId="177" fontId="32" fillId="0" borderId="0" xfId="0" applyNumberFormat="1" applyFont="1" applyBorder="1" applyAlignment="1" applyProtection="1">
      <alignment horizontal="left" vertical="center"/>
      <protection hidden="1"/>
    </xf>
    <xf numFmtId="0" fontId="37" fillId="0" borderId="29" xfId="0" applyFont="1" applyBorder="1" applyAlignment="1" applyProtection="1">
      <alignment horizontal="center" vertical="center" shrinkToFit="1"/>
      <protection hidden="1"/>
    </xf>
    <xf numFmtId="0" fontId="36" fillId="36" borderId="57" xfId="0" applyFont="1" applyFill="1" applyBorder="1" applyAlignment="1" applyProtection="1">
      <alignment horizontal="center" vertical="center"/>
      <protection hidden="1"/>
    </xf>
    <xf numFmtId="0" fontId="37" fillId="0" borderId="58" xfId="0" applyFont="1" applyBorder="1" applyAlignment="1" applyProtection="1">
      <alignment horizontal="center" vertical="center"/>
      <protection hidden="1"/>
    </xf>
    <xf numFmtId="0" fontId="37" fillId="0" borderId="36" xfId="0" applyFont="1" applyBorder="1" applyAlignment="1" applyProtection="1">
      <alignment horizontal="center" vertical="center"/>
      <protection hidden="1"/>
    </xf>
    <xf numFmtId="0" fontId="37" fillId="0" borderId="56" xfId="0" applyFont="1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50" xfId="0" applyFont="1" applyBorder="1" applyAlignment="1" applyProtection="1">
      <alignment horizontal="center" vertical="center"/>
      <protection hidden="1"/>
    </xf>
    <xf numFmtId="0" fontId="37" fillId="0" borderId="42" xfId="0" applyFont="1" applyBorder="1" applyAlignment="1" applyProtection="1">
      <alignment horizontal="center" vertical="center"/>
      <protection hidden="1"/>
    </xf>
    <xf numFmtId="0" fontId="37" fillId="0" borderId="14" xfId="0" applyFont="1" applyBorder="1" applyAlignment="1" applyProtection="1">
      <alignment horizontal="left" vertical="center" shrinkToFit="1"/>
      <protection hidden="1"/>
    </xf>
    <xf numFmtId="1" fontId="37" fillId="0" borderId="14" xfId="0" applyNumberFormat="1" applyFont="1" applyBorder="1" applyAlignment="1" applyProtection="1">
      <alignment horizontal="center" vertical="center" shrinkToFit="1"/>
      <protection hidden="1"/>
    </xf>
    <xf numFmtId="0" fontId="36" fillId="36" borderId="25" xfId="0" applyFont="1" applyFill="1" applyBorder="1" applyAlignment="1" applyProtection="1">
      <alignment horizontal="center" vertical="center" shrinkToFit="1"/>
      <protection hidden="1"/>
    </xf>
    <xf numFmtId="0" fontId="36" fillId="36" borderId="26" xfId="0" applyFont="1" applyFill="1" applyBorder="1" applyAlignment="1" applyProtection="1">
      <alignment horizontal="center" vertical="center" shrinkToFit="1"/>
      <protection hidden="1"/>
    </xf>
    <xf numFmtId="0" fontId="34" fillId="0" borderId="12" xfId="0" applyFont="1" applyFill="1" applyBorder="1" applyAlignment="1" applyProtection="1">
      <alignment horizontal="left" vertical="center" shrinkToFit="1"/>
      <protection hidden="1"/>
    </xf>
    <xf numFmtId="174" fontId="94" fillId="34" borderId="0" xfId="0" applyNumberFormat="1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Alignment="1" applyProtection="1">
      <alignment horizontal="right" vertical="center"/>
      <protection hidden="1"/>
    </xf>
    <xf numFmtId="174" fontId="94" fillId="34" borderId="0" xfId="0" applyNumberFormat="1" applyFont="1" applyFill="1" applyBorder="1" applyAlignment="1" applyProtection="1">
      <alignment horizontal="left" vertical="center"/>
      <protection locked="0"/>
    </xf>
    <xf numFmtId="0" fontId="94" fillId="34" borderId="0" xfId="0" applyFont="1" applyFill="1" applyBorder="1" applyAlignment="1" applyProtection="1">
      <alignment horizontal="right" vertical="center"/>
      <protection hidden="1"/>
    </xf>
    <xf numFmtId="0" fontId="34" fillId="0" borderId="41" xfId="0" applyFont="1" applyFill="1" applyBorder="1" applyAlignment="1" applyProtection="1">
      <alignment horizontal="left" vertical="center" shrinkToFit="1"/>
      <protection hidden="1"/>
    </xf>
    <xf numFmtId="0" fontId="34" fillId="0" borderId="11" xfId="0" applyFont="1" applyFill="1" applyBorder="1" applyAlignment="1" applyProtection="1">
      <alignment horizontal="left" vertical="center" shrinkToFit="1"/>
      <protection hidden="1"/>
    </xf>
    <xf numFmtId="0" fontId="34" fillId="0" borderId="42" xfId="0" applyFont="1" applyFill="1" applyBorder="1" applyAlignment="1" applyProtection="1">
      <alignment horizontal="left" vertical="center" shrinkToFit="1"/>
      <protection hidden="1"/>
    </xf>
    <xf numFmtId="0" fontId="97" fillId="34" borderId="27" xfId="0" applyFont="1" applyFill="1" applyBorder="1" applyAlignment="1" applyProtection="1">
      <alignment horizontal="center" vertical="center"/>
      <protection hidden="1"/>
    </xf>
    <xf numFmtId="174" fontId="32" fillId="0" borderId="0" xfId="0" applyNumberFormat="1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horizontal="left" vertical="center" shrinkToFit="1"/>
      <protection hidden="1"/>
    </xf>
    <xf numFmtId="0" fontId="37" fillId="0" borderId="12" xfId="0" applyFont="1" applyBorder="1" applyAlignment="1" applyProtection="1">
      <alignment horizontal="left" vertical="center" shrinkToFit="1"/>
      <protection hidden="1"/>
    </xf>
    <xf numFmtId="0" fontId="37" fillId="0" borderId="47" xfId="0" applyFont="1" applyBorder="1" applyAlignment="1" applyProtection="1">
      <alignment horizontal="left" vertical="center" shrinkToFit="1"/>
      <protection hidden="1"/>
    </xf>
    <xf numFmtId="0" fontId="37" fillId="0" borderId="34" xfId="0" applyFont="1" applyBorder="1" applyAlignment="1" applyProtection="1">
      <alignment horizontal="left" vertical="center" shrinkToFit="1"/>
      <protection hidden="1"/>
    </xf>
    <xf numFmtId="0" fontId="37" fillId="0" borderId="35" xfId="0" applyFont="1" applyBorder="1" applyAlignment="1" applyProtection="1">
      <alignment horizontal="left" vertical="center" shrinkToFit="1"/>
      <protection hidden="1"/>
    </xf>
    <xf numFmtId="0" fontId="37" fillId="0" borderId="59" xfId="0" applyFont="1" applyBorder="1" applyAlignment="1" applyProtection="1">
      <alignment horizontal="left" vertical="center" shrinkToFit="1"/>
      <protection hidden="1"/>
    </xf>
    <xf numFmtId="0" fontId="37" fillId="0" borderId="41" xfId="0" applyFont="1" applyBorder="1" applyAlignment="1" applyProtection="1">
      <alignment horizontal="left" vertical="center" shrinkToFit="1"/>
      <protection hidden="1"/>
    </xf>
    <xf numFmtId="0" fontId="37" fillId="0" borderId="11" xfId="0" applyFont="1" applyBorder="1" applyAlignment="1" applyProtection="1">
      <alignment horizontal="left" vertical="center" shrinkToFit="1"/>
      <protection hidden="1"/>
    </xf>
    <xf numFmtId="0" fontId="37" fillId="0" borderId="5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Border="1" applyAlignment="1" applyProtection="1">
      <alignment horizontal="left" vertical="center"/>
      <protection hidden="1"/>
    </xf>
    <xf numFmtId="0" fontId="0" fillId="36" borderId="18" xfId="0" applyFont="1" applyFill="1" applyBorder="1" applyAlignment="1" applyProtection="1">
      <alignment horizontal="center" vertical="center"/>
      <protection hidden="1"/>
    </xf>
    <xf numFmtId="0" fontId="0" fillId="36" borderId="17" xfId="0" applyFont="1" applyFill="1" applyBorder="1" applyAlignment="1" applyProtection="1">
      <alignment horizontal="center" vertical="center"/>
      <protection hidden="1"/>
    </xf>
    <xf numFmtId="0" fontId="0" fillId="36" borderId="19" xfId="0" applyFont="1" applyFill="1" applyBorder="1" applyAlignment="1" applyProtection="1">
      <alignment horizontal="center" vertical="center"/>
      <protection hidden="1"/>
    </xf>
    <xf numFmtId="0" fontId="0" fillId="36" borderId="20" xfId="0" applyFont="1" applyFill="1" applyBorder="1" applyAlignment="1" applyProtection="1">
      <alignment horizontal="center" vertical="center"/>
      <protection hidden="1"/>
    </xf>
    <xf numFmtId="0" fontId="0" fillId="36" borderId="21" xfId="0" applyFont="1" applyFill="1" applyBorder="1" applyAlignment="1" applyProtection="1">
      <alignment horizontal="center" vertical="center"/>
      <protection hidden="1"/>
    </xf>
    <xf numFmtId="0" fontId="0" fillId="36" borderId="22" xfId="0" applyFont="1" applyFill="1" applyBorder="1" applyAlignment="1" applyProtection="1">
      <alignment horizontal="center" vertical="center"/>
      <protection hidden="1"/>
    </xf>
    <xf numFmtId="0" fontId="37" fillId="36" borderId="50" xfId="0" applyFont="1" applyFill="1" applyBorder="1" applyAlignment="1" applyProtection="1">
      <alignment horizontal="center" vertical="center"/>
      <protection hidden="1"/>
    </xf>
    <xf numFmtId="0" fontId="37" fillId="36" borderId="11" xfId="0" applyFont="1" applyFill="1" applyBorder="1" applyAlignment="1" applyProtection="1">
      <alignment horizontal="center" vertical="center"/>
      <protection hidden="1"/>
    </xf>
    <xf numFmtId="0" fontId="37" fillId="36" borderId="55" xfId="0" applyFont="1" applyFill="1" applyBorder="1" applyAlignment="1" applyProtection="1">
      <alignment horizontal="center" vertical="center"/>
      <protection hidden="1"/>
    </xf>
    <xf numFmtId="0" fontId="51" fillId="0" borderId="2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51" fillId="0" borderId="61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5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66675</xdr:colOff>
      <xdr:row>1</xdr:row>
      <xdr:rowOff>9525</xdr:rowOff>
    </xdr:from>
    <xdr:to>
      <xdr:col>62</xdr:col>
      <xdr:colOff>76200</xdr:colOff>
      <xdr:row>4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47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34"/>
  <sheetViews>
    <sheetView showGridLines="0" tabSelected="1" zoomScale="130" zoomScaleNormal="130" zoomScalePageLayoutView="0" workbookViewId="0" topLeftCell="A35">
      <selection activeCell="BN86" sqref="BN86"/>
    </sheetView>
  </sheetViews>
  <sheetFormatPr defaultColWidth="0" defaultRowHeight="0" customHeight="1" zeroHeight="1"/>
  <cols>
    <col min="1" max="1" width="2.140625" style="1" customWidth="1"/>
    <col min="2" max="2" width="2.140625" style="67" customWidth="1"/>
    <col min="3" max="3" width="4.57421875" style="67" customWidth="1"/>
    <col min="4" max="4" width="1.8515625" style="67" customWidth="1"/>
    <col min="5" max="6" width="2.140625" style="67" customWidth="1"/>
    <col min="7" max="7" width="3.57421875" style="67" customWidth="1"/>
    <col min="8" max="61" width="2.140625" style="67" customWidth="1"/>
    <col min="62" max="66" width="2.140625" style="75" customWidth="1"/>
    <col min="67" max="67" width="2.140625" style="86" customWidth="1"/>
    <col min="68" max="69" width="2.140625" style="76" customWidth="1"/>
    <col min="70" max="70" width="2.140625" style="72" customWidth="1"/>
    <col min="71" max="76" width="2.140625" style="73" customWidth="1"/>
    <col min="77" max="16384" width="2.140625" style="7" hidden="1" customWidth="1"/>
  </cols>
  <sheetData>
    <row r="1" spans="2:76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2"/>
      <c r="BN1" s="2"/>
      <c r="BO1" s="3"/>
      <c r="BP1" s="4"/>
      <c r="BQ1" s="4"/>
      <c r="BR1" s="5"/>
      <c r="BS1" s="6"/>
      <c r="BT1" s="6"/>
      <c r="BU1" s="6"/>
      <c r="BV1" s="6"/>
      <c r="BW1" s="6"/>
      <c r="BX1" s="6"/>
    </row>
    <row r="2" spans="1:76" ht="35.25">
      <c r="A2" s="7"/>
      <c r="B2" s="150" t="s">
        <v>42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8"/>
      <c r="BK2" s="8"/>
      <c r="BL2" s="8"/>
      <c r="BM2" s="8"/>
      <c r="BN2" s="8"/>
      <c r="BO2" s="3"/>
      <c r="BP2" s="9"/>
      <c r="BQ2" s="9"/>
      <c r="BR2" s="5"/>
      <c r="BS2" s="6"/>
      <c r="BT2" s="6"/>
      <c r="BU2" s="6"/>
      <c r="BV2" s="6"/>
      <c r="BW2" s="6"/>
      <c r="BX2" s="6"/>
    </row>
    <row r="3" spans="1:76" ht="35.25">
      <c r="A3" s="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3"/>
      <c r="BP3" s="9"/>
      <c r="BQ3" s="9"/>
      <c r="BR3" s="5"/>
      <c r="BS3" s="6"/>
      <c r="BT3" s="6"/>
      <c r="BU3" s="6"/>
      <c r="BV3" s="6"/>
      <c r="BW3" s="6"/>
      <c r="BX3" s="6"/>
    </row>
    <row r="4" spans="2:76" s="10" customFormat="1" ht="29.25">
      <c r="B4" s="151" t="s">
        <v>43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O4" s="11"/>
      <c r="BP4" s="12"/>
      <c r="BQ4" s="12"/>
      <c r="BR4" s="13"/>
      <c r="BS4" s="14"/>
      <c r="BT4" s="14"/>
      <c r="BU4" s="14"/>
      <c r="BV4" s="14"/>
      <c r="BW4" s="14"/>
      <c r="BX4" s="14"/>
    </row>
    <row r="5" spans="2:76" s="15" customFormat="1" ht="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O5" s="16"/>
      <c r="BP5" s="12"/>
      <c r="BQ5" s="12"/>
      <c r="BR5" s="17"/>
      <c r="BS5" s="18"/>
      <c r="BT5" s="18"/>
      <c r="BU5" s="18"/>
      <c r="BV5" s="18"/>
      <c r="BW5" s="18"/>
      <c r="BX5" s="18"/>
    </row>
    <row r="6" spans="49:76" s="15" customFormat="1" ht="6" customHeight="1"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19"/>
      <c r="BK6" s="19"/>
      <c r="BL6" s="19"/>
      <c r="BM6" s="19"/>
      <c r="BN6" s="19"/>
      <c r="BO6" s="16"/>
      <c r="BP6" s="21"/>
      <c r="BQ6" s="21"/>
      <c r="BR6" s="17"/>
      <c r="BS6" s="18"/>
      <c r="BT6" s="18"/>
      <c r="BU6" s="18"/>
      <c r="BV6" s="18"/>
      <c r="BW6" s="18"/>
      <c r="BX6" s="18"/>
    </row>
    <row r="7" spans="2:76" s="15" customFormat="1" ht="15.75" customHeight="1">
      <c r="B7" s="152" t="s">
        <v>70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9"/>
      <c r="BK7" s="19"/>
      <c r="BL7" s="19"/>
      <c r="BM7" s="19"/>
      <c r="BN7" s="19"/>
      <c r="BO7" s="16"/>
      <c r="BP7" s="12"/>
      <c r="BQ7" s="12"/>
      <c r="BR7" s="17"/>
      <c r="BS7" s="18"/>
      <c r="BT7" s="18"/>
      <c r="BU7" s="18"/>
      <c r="BV7" s="18"/>
      <c r="BW7" s="18"/>
      <c r="BX7" s="18"/>
    </row>
    <row r="8" spans="2:76" s="15" customFormat="1" ht="6" customHeight="1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8"/>
      <c r="AX8" s="58"/>
      <c r="AY8" s="58"/>
      <c r="AZ8" s="58"/>
      <c r="BA8" s="20"/>
      <c r="BB8" s="20"/>
      <c r="BC8" s="20"/>
      <c r="BD8" s="20"/>
      <c r="BE8" s="20"/>
      <c r="BF8" s="20"/>
      <c r="BG8" s="20"/>
      <c r="BH8" s="20"/>
      <c r="BI8" s="20"/>
      <c r="BJ8" s="19"/>
      <c r="BK8" s="19"/>
      <c r="BL8" s="19"/>
      <c r="BM8" s="19"/>
      <c r="BN8" s="19"/>
      <c r="BO8" s="16"/>
      <c r="BP8" s="22"/>
      <c r="BQ8" s="22"/>
      <c r="BR8" s="17"/>
      <c r="BS8" s="18"/>
      <c r="BT8" s="18"/>
      <c r="BU8" s="18"/>
      <c r="BV8" s="18"/>
      <c r="BW8" s="18"/>
      <c r="BX8" s="18"/>
    </row>
    <row r="9" spans="2:76" s="15" customFormat="1" ht="15.75">
      <c r="B9" s="153" t="s">
        <v>44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23"/>
      <c r="BK9" s="23"/>
      <c r="BL9" s="23"/>
      <c r="BM9" s="23"/>
      <c r="BN9" s="23"/>
      <c r="BO9" s="16"/>
      <c r="BP9" s="12"/>
      <c r="BQ9" s="12"/>
      <c r="BR9" s="17"/>
      <c r="BS9" s="18"/>
      <c r="BT9" s="18"/>
      <c r="BU9" s="18"/>
      <c r="BV9" s="18"/>
      <c r="BW9" s="18"/>
      <c r="BX9" s="18"/>
    </row>
    <row r="10" spans="62:76" s="15" customFormat="1" ht="6" customHeight="1">
      <c r="BJ10" s="19"/>
      <c r="BK10" s="19"/>
      <c r="BL10" s="19"/>
      <c r="BM10" s="19"/>
      <c r="BN10" s="19"/>
      <c r="BO10" s="16"/>
      <c r="BP10" s="12"/>
      <c r="BQ10" s="12"/>
      <c r="BR10" s="17"/>
      <c r="BS10" s="18"/>
      <c r="BT10" s="18"/>
      <c r="BU10" s="18"/>
      <c r="BV10" s="18"/>
      <c r="BW10" s="18"/>
      <c r="BX10" s="18"/>
    </row>
    <row r="11" spans="62:76" s="15" customFormat="1" ht="6" customHeight="1">
      <c r="BJ11" s="19"/>
      <c r="BK11" s="19"/>
      <c r="BL11" s="19"/>
      <c r="BM11" s="19"/>
      <c r="BN11" s="19"/>
      <c r="BO11" s="16"/>
      <c r="BP11" s="12"/>
      <c r="BQ11" s="12"/>
      <c r="BR11" s="17"/>
      <c r="BS11" s="18"/>
      <c r="BT11" s="18"/>
      <c r="BU11" s="18"/>
      <c r="BV11" s="18"/>
      <c r="BW11" s="18"/>
      <c r="BX11" s="18"/>
    </row>
    <row r="12" spans="2:76" s="15" customFormat="1" ht="18" customHeight="1">
      <c r="B12" s="59" t="s">
        <v>37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J12" s="19"/>
      <c r="BK12" s="19"/>
      <c r="BL12" s="19"/>
      <c r="BM12" s="19"/>
      <c r="BN12" s="19"/>
      <c r="BO12" s="16"/>
      <c r="BP12" s="12"/>
      <c r="BQ12" s="12"/>
      <c r="BR12" s="17"/>
      <c r="BS12" s="18"/>
      <c r="BT12" s="18"/>
      <c r="BU12" s="18"/>
      <c r="BV12" s="18"/>
      <c r="BW12" s="18"/>
      <c r="BX12" s="18"/>
    </row>
    <row r="13" spans="2:76" s="15" customFormat="1" ht="18" customHeight="1">
      <c r="B13" s="5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J13" s="19"/>
      <c r="BK13" s="19"/>
      <c r="BL13" s="19"/>
      <c r="BM13" s="19"/>
      <c r="BN13" s="19"/>
      <c r="BO13" s="16"/>
      <c r="BP13" s="12"/>
      <c r="BQ13" s="12"/>
      <c r="BR13" s="17"/>
      <c r="BS13" s="18"/>
      <c r="BT13" s="18"/>
      <c r="BU13" s="18"/>
      <c r="BV13" s="18"/>
      <c r="BW13" s="18"/>
      <c r="BX13" s="18"/>
    </row>
    <row r="14" spans="1:76" s="24" customFormat="1" ht="18" customHeight="1">
      <c r="A14" s="119"/>
      <c r="B14" s="284" t="s">
        <v>35</v>
      </c>
      <c r="C14" s="284"/>
      <c r="D14" s="284"/>
      <c r="E14" s="284"/>
      <c r="F14" s="284"/>
      <c r="G14" s="284"/>
      <c r="H14" s="284"/>
      <c r="I14" s="284"/>
      <c r="J14" s="284"/>
      <c r="K14" s="161" t="s">
        <v>58</v>
      </c>
      <c r="L14" s="161"/>
      <c r="M14" s="161"/>
      <c r="N14" s="161"/>
      <c r="O14" s="161"/>
      <c r="P14" s="161"/>
      <c r="Q14" s="161"/>
      <c r="R14" s="119" t="s">
        <v>0</v>
      </c>
      <c r="S14" s="119"/>
      <c r="T14" s="119"/>
      <c r="U14" s="119"/>
      <c r="V14" s="119"/>
      <c r="W14" s="119"/>
      <c r="X14" s="119"/>
      <c r="Y14" s="119"/>
      <c r="Z14" s="120" t="s">
        <v>1</v>
      </c>
      <c r="AA14" s="162">
        <v>1</v>
      </c>
      <c r="AB14" s="162"/>
      <c r="AC14" s="121" t="s">
        <v>2</v>
      </c>
      <c r="AD14" s="285">
        <v>45</v>
      </c>
      <c r="AE14" s="285"/>
      <c r="AF14" s="285"/>
      <c r="AG14" s="285"/>
      <c r="AH14" s="285"/>
      <c r="AI14" s="286">
        <f>IF(AA14=2,"Halbzeit:","")</f>
      </c>
      <c r="AJ14" s="286"/>
      <c r="AK14" s="286"/>
      <c r="AL14" s="286"/>
      <c r="AM14" s="286"/>
      <c r="AN14" s="286"/>
      <c r="AO14" s="285"/>
      <c r="AP14" s="285"/>
      <c r="AQ14" s="285"/>
      <c r="AR14" s="285"/>
      <c r="AS14" s="285"/>
      <c r="AT14" s="284" t="s">
        <v>3</v>
      </c>
      <c r="AU14" s="284"/>
      <c r="AV14" s="284"/>
      <c r="AW14" s="284"/>
      <c r="AX14" s="284"/>
      <c r="AY14" s="284"/>
      <c r="AZ14" s="284"/>
      <c r="BA14" s="284"/>
      <c r="BB14" s="284"/>
      <c r="BC14" s="283">
        <v>5</v>
      </c>
      <c r="BD14" s="283"/>
      <c r="BE14" s="283"/>
      <c r="BF14" s="283"/>
      <c r="BG14" s="283"/>
      <c r="BH14" s="119"/>
      <c r="BI14" s="119"/>
      <c r="BJ14" s="118"/>
      <c r="BK14" s="25"/>
      <c r="BL14" s="25"/>
      <c r="BM14" s="25"/>
      <c r="BN14" s="26"/>
      <c r="BO14" s="26"/>
      <c r="BP14" s="21"/>
      <c r="BQ14" s="21"/>
      <c r="BR14" s="48"/>
      <c r="BS14" s="48"/>
      <c r="BT14" s="48"/>
      <c r="BU14" s="48"/>
      <c r="BV14" s="48"/>
      <c r="BW14" s="49"/>
      <c r="BX14" s="49"/>
    </row>
    <row r="15" spans="60:76" ht="18" customHeight="1">
      <c r="BH15" s="1"/>
      <c r="BI15" s="1"/>
      <c r="BJ15" s="2"/>
      <c r="BK15" s="2"/>
      <c r="BL15" s="2"/>
      <c r="BM15" s="2"/>
      <c r="BN15" s="2"/>
      <c r="BO15" s="3"/>
      <c r="BP15" s="4"/>
      <c r="BQ15" s="4"/>
      <c r="BR15" s="5"/>
      <c r="BS15" s="6"/>
      <c r="BT15" s="6"/>
      <c r="BU15" s="6"/>
      <c r="BV15" s="6"/>
      <c r="BW15" s="6"/>
      <c r="BX15" s="6"/>
    </row>
    <row r="16" spans="1:76" ht="18" customHeight="1" thickBot="1">
      <c r="A16" s="7"/>
      <c r="B16" s="7"/>
      <c r="C16" s="7"/>
      <c r="D16" s="7"/>
      <c r="E16" s="7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2"/>
      <c r="BN16" s="2"/>
      <c r="BO16" s="2"/>
      <c r="BP16" s="2"/>
      <c r="BQ16" s="6"/>
      <c r="BR16" s="7"/>
      <c r="BS16" s="7"/>
      <c r="BT16" s="7"/>
      <c r="BU16" s="7"/>
      <c r="BV16" s="7"/>
      <c r="BW16" s="7"/>
      <c r="BX16" s="7"/>
    </row>
    <row r="17" spans="1:76" ht="18" customHeight="1" thickBot="1">
      <c r="A17" s="7"/>
      <c r="B17" s="7"/>
      <c r="C17" s="7"/>
      <c r="D17" s="1"/>
      <c r="E17" s="154" t="s">
        <v>4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6"/>
      <c r="BA17" s="308" t="s">
        <v>60</v>
      </c>
      <c r="BB17" s="309"/>
      <c r="BC17" s="309"/>
      <c r="BD17" s="309"/>
      <c r="BE17" s="309"/>
      <c r="BF17" s="309"/>
      <c r="BG17" s="310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ht="18" customHeight="1">
      <c r="A18" s="7"/>
      <c r="B18" s="7"/>
      <c r="C18" s="7"/>
      <c r="D18" s="27">
        <v>1</v>
      </c>
      <c r="E18" s="157" t="s">
        <v>77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302" t="s">
        <v>61</v>
      </c>
      <c r="BB18" s="303"/>
      <c r="BC18" s="303"/>
      <c r="BD18" s="303"/>
      <c r="BE18" s="303"/>
      <c r="BF18" s="303"/>
      <c r="BG18" s="304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ht="18" customHeight="1">
      <c r="A19" s="7"/>
      <c r="B19" s="7"/>
      <c r="C19" s="7"/>
      <c r="D19" s="27">
        <v>2</v>
      </c>
      <c r="E19" s="132" t="s">
        <v>50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302" t="s">
        <v>68</v>
      </c>
      <c r="BB19" s="303"/>
      <c r="BC19" s="303"/>
      <c r="BD19" s="303"/>
      <c r="BE19" s="303"/>
      <c r="BF19" s="303"/>
      <c r="BG19" s="304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ht="18" customHeight="1">
      <c r="A20" s="7"/>
      <c r="B20" s="7"/>
      <c r="C20" s="7"/>
      <c r="D20" s="27">
        <v>3</v>
      </c>
      <c r="E20" s="132" t="s">
        <v>46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302" t="s">
        <v>65</v>
      </c>
      <c r="BB20" s="303"/>
      <c r="BC20" s="303"/>
      <c r="BD20" s="303"/>
      <c r="BE20" s="303"/>
      <c r="BF20" s="303"/>
      <c r="BG20" s="304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ht="18" customHeight="1">
      <c r="A21" s="7"/>
      <c r="B21" s="7"/>
      <c r="C21" s="7"/>
      <c r="D21" s="27">
        <v>4</v>
      </c>
      <c r="E21" s="132" t="s">
        <v>79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>
        <v>4</v>
      </c>
      <c r="AG21" s="133" t="s">
        <v>32</v>
      </c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302" t="s">
        <v>62</v>
      </c>
      <c r="BB21" s="303"/>
      <c r="BC21" s="303"/>
      <c r="BD21" s="303"/>
      <c r="BE21" s="303"/>
      <c r="BF21" s="303"/>
      <c r="BG21" s="304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ht="18" customHeight="1">
      <c r="A22" s="7"/>
      <c r="B22" s="7"/>
      <c r="C22" s="7"/>
      <c r="D22" s="27">
        <v>5</v>
      </c>
      <c r="E22" s="132" t="s">
        <v>49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>
        <v>5</v>
      </c>
      <c r="AG22" s="133" t="s">
        <v>33</v>
      </c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02" t="s">
        <v>63</v>
      </c>
      <c r="BB22" s="303"/>
      <c r="BC22" s="303"/>
      <c r="BD22" s="303"/>
      <c r="BE22" s="303"/>
      <c r="BF22" s="303"/>
      <c r="BG22" s="304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ht="18" customHeight="1">
      <c r="A23" s="7"/>
      <c r="B23" s="7"/>
      <c r="C23" s="7"/>
      <c r="D23" s="27">
        <v>6</v>
      </c>
      <c r="E23" s="132" t="s">
        <v>93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>
        <v>6</v>
      </c>
      <c r="AG23" s="133" t="s">
        <v>34</v>
      </c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4"/>
      <c r="BA23" s="302" t="s">
        <v>78</v>
      </c>
      <c r="BB23" s="303"/>
      <c r="BC23" s="303"/>
      <c r="BD23" s="303"/>
      <c r="BE23" s="303"/>
      <c r="BF23" s="303"/>
      <c r="BG23" s="304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ht="18" customHeight="1">
      <c r="A24" s="7"/>
      <c r="B24" s="7"/>
      <c r="C24" s="7"/>
      <c r="D24" s="27"/>
      <c r="E24" s="132" t="s">
        <v>48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>
        <v>7</v>
      </c>
      <c r="AG24" s="133" t="s">
        <v>34</v>
      </c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4"/>
      <c r="BA24" s="302" t="s">
        <v>64</v>
      </c>
      <c r="BB24" s="303"/>
      <c r="BC24" s="303"/>
      <c r="BD24" s="303"/>
      <c r="BE24" s="303"/>
      <c r="BF24" s="303"/>
      <c r="BG24" s="304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ht="18" customHeight="1">
      <c r="A25" s="7"/>
      <c r="B25" s="7"/>
      <c r="C25" s="7"/>
      <c r="D25" s="27"/>
      <c r="E25" s="132" t="s">
        <v>47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>
        <v>8</v>
      </c>
      <c r="AG25" s="133" t="s">
        <v>34</v>
      </c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4"/>
      <c r="BA25" s="302" t="s">
        <v>69</v>
      </c>
      <c r="BB25" s="303"/>
      <c r="BC25" s="303"/>
      <c r="BD25" s="303"/>
      <c r="BE25" s="303"/>
      <c r="BF25" s="303"/>
      <c r="BG25" s="304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ht="18" customHeight="1">
      <c r="A26" s="7"/>
      <c r="B26" s="7"/>
      <c r="C26" s="7"/>
      <c r="D26" s="27"/>
      <c r="E26" s="132" t="s">
        <v>42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>
        <v>9</v>
      </c>
      <c r="AG26" s="133" t="s">
        <v>34</v>
      </c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4"/>
      <c r="BA26" s="302" t="s">
        <v>67</v>
      </c>
      <c r="BB26" s="303"/>
      <c r="BC26" s="303"/>
      <c r="BD26" s="303"/>
      <c r="BE26" s="303"/>
      <c r="BF26" s="303"/>
      <c r="BG26" s="304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ht="18" customHeight="1" thickBot="1">
      <c r="A27" s="7"/>
      <c r="B27" s="7"/>
      <c r="C27" s="7"/>
      <c r="D27" s="27"/>
      <c r="E27" s="135" t="s">
        <v>45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>
        <v>10</v>
      </c>
      <c r="AG27" s="136" t="s">
        <v>34</v>
      </c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7"/>
      <c r="BA27" s="305" t="s">
        <v>66</v>
      </c>
      <c r="BB27" s="306"/>
      <c r="BC27" s="306"/>
      <c r="BD27" s="306"/>
      <c r="BE27" s="306"/>
      <c r="BF27" s="306"/>
      <c r="BG27" s="30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ht="18" customHeight="1">
      <c r="A28" s="7"/>
      <c r="B28" s="7"/>
      <c r="C28" s="7"/>
      <c r="D28" s="7"/>
      <c r="E28" s="7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"/>
      <c r="AZ28" s="2"/>
      <c r="BA28" s="2"/>
      <c r="BB28" s="2"/>
      <c r="BC28" s="2"/>
      <c r="BD28" s="3"/>
      <c r="BE28" s="3"/>
      <c r="BF28" s="3"/>
      <c r="BG28" s="5"/>
      <c r="BH28" s="5"/>
      <c r="BI28" s="5"/>
      <c r="BJ28" s="6"/>
      <c r="BK28" s="6"/>
      <c r="BL28" s="6"/>
      <c r="BM28" s="6"/>
      <c r="BN28" s="6"/>
      <c r="BO28" s="3"/>
      <c r="BP28" s="4"/>
      <c r="BQ28" s="4"/>
      <c r="BR28" s="5"/>
      <c r="BS28" s="6"/>
      <c r="BT28" s="6"/>
      <c r="BU28" s="6"/>
      <c r="BV28" s="6"/>
      <c r="BW28" s="6"/>
      <c r="BX28" s="6"/>
    </row>
    <row r="29" spans="1:76" ht="18" customHeight="1">
      <c r="A29" s="112"/>
      <c r="B29" s="113" t="s">
        <v>5</v>
      </c>
      <c r="C29" s="112"/>
      <c r="D29" s="112"/>
      <c r="E29" s="112"/>
      <c r="F29" s="112"/>
      <c r="G29" s="112"/>
      <c r="H29" s="114"/>
      <c r="I29" s="112"/>
      <c r="J29" s="112"/>
      <c r="K29" s="112"/>
      <c r="L29" s="112"/>
      <c r="M29" s="114"/>
      <c r="N29" s="115"/>
      <c r="O29" s="115"/>
      <c r="P29" s="115"/>
      <c r="Q29" s="115"/>
      <c r="R29" s="117" t="s">
        <v>51</v>
      </c>
      <c r="S29" s="115"/>
      <c r="T29" s="115"/>
      <c r="U29" s="115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4"/>
      <c r="AX29" s="112"/>
      <c r="AY29" s="112"/>
      <c r="AZ29" s="112"/>
      <c r="BA29" s="112"/>
      <c r="BB29" s="112"/>
      <c r="BC29" s="112"/>
      <c r="BD29" s="112"/>
      <c r="BE29" s="112"/>
      <c r="BF29" s="112"/>
      <c r="BG29" s="116"/>
      <c r="BH29" s="116"/>
      <c r="BI29" s="116"/>
      <c r="BJ29" s="124"/>
      <c r="BK29" s="6"/>
      <c r="BL29" s="6"/>
      <c r="BM29" s="6"/>
      <c r="BN29" s="6"/>
      <c r="BO29" s="3"/>
      <c r="BP29" s="4"/>
      <c r="BQ29" s="4"/>
      <c r="BR29" s="5"/>
      <c r="BS29" s="6"/>
      <c r="BT29" s="6"/>
      <c r="BU29" s="6"/>
      <c r="BV29" s="6"/>
      <c r="BW29" s="6"/>
      <c r="BX29" s="6"/>
    </row>
    <row r="30" spans="1:76" ht="18" customHeight="1" thickBot="1">
      <c r="A30" s="7"/>
      <c r="B30" s="7"/>
      <c r="C30" s="7"/>
      <c r="D30" s="7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2"/>
      <c r="AZ30" s="2"/>
      <c r="BA30" s="2"/>
      <c r="BB30" s="2"/>
      <c r="BC30" s="2"/>
      <c r="BD30" s="3"/>
      <c r="BE30" s="3"/>
      <c r="BF30" s="3"/>
      <c r="BG30" s="5"/>
      <c r="BH30" s="5"/>
      <c r="BI30" s="5"/>
      <c r="BJ30" s="6"/>
      <c r="BK30" s="6"/>
      <c r="BL30" s="6"/>
      <c r="BM30" s="6"/>
      <c r="BN30" s="6"/>
      <c r="BO30" s="3"/>
      <c r="BP30" s="4"/>
      <c r="BQ30" s="4"/>
      <c r="BR30" s="5"/>
      <c r="BS30" s="6"/>
      <c r="BT30" s="6"/>
      <c r="BU30" s="6"/>
      <c r="BV30" s="6"/>
      <c r="BW30" s="6"/>
      <c r="BX30" s="6"/>
    </row>
    <row r="31" spans="1:76" ht="18" customHeight="1" thickBot="1">
      <c r="A31" s="7"/>
      <c r="B31" s="163" t="s">
        <v>7</v>
      </c>
      <c r="C31" s="164"/>
      <c r="D31" s="165" t="s">
        <v>36</v>
      </c>
      <c r="E31" s="166"/>
      <c r="F31" s="166"/>
      <c r="G31" s="166"/>
      <c r="H31" s="166"/>
      <c r="I31" s="166"/>
      <c r="J31" s="166"/>
      <c r="K31" s="165" t="s">
        <v>8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7"/>
      <c r="BB31" s="165" t="s">
        <v>9</v>
      </c>
      <c r="BC31" s="166"/>
      <c r="BD31" s="166"/>
      <c r="BE31" s="166"/>
      <c r="BF31" s="245"/>
      <c r="BG31" s="53"/>
      <c r="BH31" s="54"/>
      <c r="BI31" s="3"/>
      <c r="BJ31" s="4"/>
      <c r="BK31" s="4"/>
      <c r="BL31" s="5"/>
      <c r="BM31" s="6"/>
      <c r="BN31" s="6"/>
      <c r="BO31" s="6"/>
      <c r="BP31" s="6"/>
      <c r="BQ31" s="6"/>
      <c r="BR31" s="6"/>
      <c r="BS31" s="7"/>
      <c r="BT31" s="7"/>
      <c r="BU31" s="7"/>
      <c r="BV31" s="7"/>
      <c r="BW31" s="7"/>
      <c r="BX31" s="7"/>
    </row>
    <row r="32" spans="2:60" s="28" customFormat="1" ht="18" customHeight="1">
      <c r="B32" s="177">
        <v>1</v>
      </c>
      <c r="C32" s="178"/>
      <c r="D32" s="179">
        <v>0.7604166666666666</v>
      </c>
      <c r="E32" s="180"/>
      <c r="F32" s="180"/>
      <c r="G32" s="180"/>
      <c r="H32" s="180"/>
      <c r="I32" s="180"/>
      <c r="J32" s="181"/>
      <c r="K32" s="182" t="str">
        <f>E18</f>
        <v>FC Killertal</v>
      </c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69" t="s">
        <v>59</v>
      </c>
      <c r="AG32" s="183" t="str">
        <f>E19</f>
        <v>TSV Stein</v>
      </c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4"/>
      <c r="BB32" s="185">
        <v>0</v>
      </c>
      <c r="BC32" s="186"/>
      <c r="BD32" s="186"/>
      <c r="BE32" s="187">
        <v>2</v>
      </c>
      <c r="BF32" s="188"/>
      <c r="BG32" s="56"/>
      <c r="BH32" s="56"/>
    </row>
    <row r="33" spans="1:76" ht="18" customHeight="1">
      <c r="A33" s="7"/>
      <c r="B33" s="189">
        <v>2</v>
      </c>
      <c r="C33" s="190"/>
      <c r="D33" s="174">
        <v>0.7986111111111112</v>
      </c>
      <c r="E33" s="175"/>
      <c r="F33" s="175"/>
      <c r="G33" s="175"/>
      <c r="H33" s="175"/>
      <c r="I33" s="175"/>
      <c r="J33" s="176"/>
      <c r="K33" s="169" t="str">
        <f>E20</f>
        <v>TSV Boll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/>
      <c r="AF33" s="70" t="s">
        <v>59</v>
      </c>
      <c r="AG33" s="168" t="str">
        <f>E21</f>
        <v>TKSV Hechingen</v>
      </c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70"/>
      <c r="BB33" s="148">
        <v>10</v>
      </c>
      <c r="BC33" s="149"/>
      <c r="BD33" s="149"/>
      <c r="BE33" s="191">
        <v>0</v>
      </c>
      <c r="BF33" s="192"/>
      <c r="BG33" s="56"/>
      <c r="BH33" s="56"/>
      <c r="BI33" s="3"/>
      <c r="BJ33" s="4"/>
      <c r="BK33" s="4"/>
      <c r="BL33" s="5"/>
      <c r="BM33" s="6"/>
      <c r="BN33" s="6"/>
      <c r="BO33" s="6"/>
      <c r="BP33" s="6"/>
      <c r="BQ33" s="6"/>
      <c r="BR33" s="6"/>
      <c r="BS33" s="7"/>
      <c r="BT33" s="7"/>
      <c r="BU33" s="7"/>
      <c r="BV33" s="7"/>
      <c r="BW33" s="7"/>
      <c r="BX33" s="7"/>
    </row>
    <row r="34" spans="1:76" ht="18" customHeight="1" thickBot="1">
      <c r="A34" s="7"/>
      <c r="B34" s="193">
        <v>3</v>
      </c>
      <c r="C34" s="194"/>
      <c r="D34" s="171">
        <v>0.8368055555555555</v>
      </c>
      <c r="E34" s="172"/>
      <c r="F34" s="172"/>
      <c r="G34" s="172"/>
      <c r="H34" s="172"/>
      <c r="I34" s="172"/>
      <c r="J34" s="173"/>
      <c r="K34" s="138" t="str">
        <f>E22</f>
        <v>Spfr. Sickingen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10" t="s">
        <v>59</v>
      </c>
      <c r="AG34" s="139" t="str">
        <f>E23</f>
        <v>SGM FC Wessingen/FV Bisingen II/FC Grosselfingen II</v>
      </c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254"/>
      <c r="BB34" s="250">
        <v>0</v>
      </c>
      <c r="BC34" s="251"/>
      <c r="BD34" s="251"/>
      <c r="BE34" s="246">
        <v>1</v>
      </c>
      <c r="BF34" s="247"/>
      <c r="BG34" s="56"/>
      <c r="BH34" s="56"/>
      <c r="BI34" s="3"/>
      <c r="BJ34" s="4"/>
      <c r="BK34" s="4"/>
      <c r="BL34" s="5"/>
      <c r="BM34" s="6"/>
      <c r="BN34" s="6"/>
      <c r="BO34" s="6"/>
      <c r="BP34" s="6"/>
      <c r="BQ34" s="6"/>
      <c r="BR34" s="6"/>
      <c r="BS34" s="7"/>
      <c r="BT34" s="7"/>
      <c r="BU34" s="7"/>
      <c r="BV34" s="7"/>
      <c r="BW34" s="7"/>
      <c r="BX34" s="7"/>
    </row>
    <row r="35" spans="1:76" ht="18" customHeight="1">
      <c r="A35" s="7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2"/>
      <c r="AT35" s="2"/>
      <c r="AU35" s="2"/>
      <c r="AV35" s="2"/>
      <c r="AW35" s="2"/>
      <c r="AX35" s="3"/>
      <c r="AY35" s="3"/>
      <c r="AZ35" s="3"/>
      <c r="BA35" s="5"/>
      <c r="BB35" s="5"/>
      <c r="BC35" s="5"/>
      <c r="BD35" s="6"/>
      <c r="BE35" s="6"/>
      <c r="BF35" s="6"/>
      <c r="BG35" s="6"/>
      <c r="BH35" s="6"/>
      <c r="BI35" s="3"/>
      <c r="BJ35" s="4"/>
      <c r="BK35" s="4"/>
      <c r="BL35" s="5"/>
      <c r="BM35" s="6"/>
      <c r="BN35" s="6"/>
      <c r="BO35" s="6"/>
      <c r="BP35" s="6"/>
      <c r="BQ35" s="6"/>
      <c r="BR35" s="6"/>
      <c r="BS35" s="7"/>
      <c r="BT35" s="7"/>
      <c r="BU35" s="7"/>
      <c r="BV35" s="7"/>
      <c r="BW35" s="7"/>
      <c r="BX35" s="7"/>
    </row>
    <row r="36" spans="1:76" ht="18" customHeight="1">
      <c r="A36" s="112"/>
      <c r="B36" s="113" t="s">
        <v>5</v>
      </c>
      <c r="C36" s="112"/>
      <c r="D36" s="112"/>
      <c r="E36" s="112"/>
      <c r="F36" s="112"/>
      <c r="G36" s="112"/>
      <c r="H36" s="114"/>
      <c r="I36" s="112"/>
      <c r="J36" s="112"/>
      <c r="K36" s="112"/>
      <c r="L36" s="112"/>
      <c r="M36" s="114"/>
      <c r="N36" s="115"/>
      <c r="O36" s="115"/>
      <c r="P36" s="115"/>
      <c r="Q36" s="115"/>
      <c r="R36" s="117" t="s">
        <v>52</v>
      </c>
      <c r="S36" s="115"/>
      <c r="T36" s="115"/>
      <c r="U36" s="115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4"/>
      <c r="AX36" s="112"/>
      <c r="AY36" s="112"/>
      <c r="AZ36" s="112"/>
      <c r="BA36" s="112"/>
      <c r="BB36" s="112"/>
      <c r="BC36" s="112"/>
      <c r="BD36" s="112"/>
      <c r="BE36" s="112"/>
      <c r="BF36" s="112"/>
      <c r="BG36" s="116"/>
      <c r="BH36" s="116"/>
      <c r="BI36" s="116"/>
      <c r="BJ36" s="127"/>
      <c r="BK36" s="4"/>
      <c r="BL36" s="5"/>
      <c r="BM36" s="6"/>
      <c r="BN36" s="6"/>
      <c r="BO36" s="6"/>
      <c r="BP36" s="6"/>
      <c r="BQ36" s="6"/>
      <c r="BR36" s="6"/>
      <c r="BS36" s="7"/>
      <c r="BT36" s="7"/>
      <c r="BU36" s="7"/>
      <c r="BV36" s="7"/>
      <c r="BW36" s="7"/>
      <c r="BX36" s="7"/>
    </row>
    <row r="37" spans="1:76" ht="18" customHeight="1" thickBot="1">
      <c r="A37" s="7"/>
      <c r="B37" s="68"/>
      <c r="C37" s="7"/>
      <c r="D37" s="1"/>
      <c r="E37" s="1"/>
      <c r="F37" s="1"/>
      <c r="G37" s="109"/>
      <c r="H37" s="109"/>
      <c r="I37" s="109"/>
      <c r="J37" s="109"/>
      <c r="K37" s="109"/>
      <c r="L37" s="109"/>
      <c r="M37" s="109"/>
      <c r="N37" s="10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2"/>
      <c r="AT37" s="2"/>
      <c r="AU37" s="2"/>
      <c r="AV37" s="2"/>
      <c r="AW37" s="2"/>
      <c r="AX37" s="3"/>
      <c r="AY37" s="3"/>
      <c r="AZ37" s="3"/>
      <c r="BA37" s="5"/>
      <c r="BB37" s="5"/>
      <c r="BC37" s="5"/>
      <c r="BD37" s="6"/>
      <c r="BE37" s="6"/>
      <c r="BF37" s="6"/>
      <c r="BG37" s="6"/>
      <c r="BH37" s="6"/>
      <c r="BI37" s="3"/>
      <c r="BJ37" s="4"/>
      <c r="BK37" s="4"/>
      <c r="BL37" s="5"/>
      <c r="BM37" s="6"/>
      <c r="BN37" s="6"/>
      <c r="BO37" s="6"/>
      <c r="BP37" s="6"/>
      <c r="BQ37" s="6"/>
      <c r="BR37" s="6"/>
      <c r="BS37" s="7"/>
      <c r="BT37" s="7"/>
      <c r="BU37" s="7"/>
      <c r="BV37" s="7"/>
      <c r="BW37" s="7"/>
      <c r="BX37" s="7"/>
    </row>
    <row r="38" spans="1:76" ht="18" customHeight="1" thickBot="1">
      <c r="A38" s="7"/>
      <c r="B38" s="163" t="s">
        <v>7</v>
      </c>
      <c r="C38" s="164"/>
      <c r="D38" s="165" t="s">
        <v>36</v>
      </c>
      <c r="E38" s="166"/>
      <c r="F38" s="166"/>
      <c r="G38" s="166"/>
      <c r="H38" s="166"/>
      <c r="I38" s="166"/>
      <c r="J38" s="166"/>
      <c r="K38" s="165" t="s">
        <v>8</v>
      </c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7"/>
      <c r="BB38" s="165" t="s">
        <v>9</v>
      </c>
      <c r="BC38" s="166"/>
      <c r="BD38" s="166"/>
      <c r="BE38" s="166"/>
      <c r="BF38" s="245"/>
      <c r="BG38" s="53"/>
      <c r="BH38" s="54"/>
      <c r="BI38" s="3"/>
      <c r="BJ38" s="4"/>
      <c r="BK38" s="4"/>
      <c r="BL38" s="5"/>
      <c r="BM38" s="6"/>
      <c r="BN38" s="6"/>
      <c r="BO38" s="6"/>
      <c r="BP38" s="6"/>
      <c r="BQ38" s="6"/>
      <c r="BR38" s="6"/>
      <c r="BS38" s="7"/>
      <c r="BT38" s="7"/>
      <c r="BU38" s="7"/>
      <c r="BV38" s="7"/>
      <c r="BW38" s="7"/>
      <c r="BX38" s="7"/>
    </row>
    <row r="39" spans="2:60" s="28" customFormat="1" ht="18" customHeight="1">
      <c r="B39" s="177">
        <v>4</v>
      </c>
      <c r="C39" s="178"/>
      <c r="D39" s="179">
        <v>0.7604166666666666</v>
      </c>
      <c r="E39" s="180"/>
      <c r="F39" s="180"/>
      <c r="G39" s="180"/>
      <c r="H39" s="180"/>
      <c r="I39" s="180"/>
      <c r="J39" s="181"/>
      <c r="K39" s="182" t="str">
        <f>E24</f>
        <v>FC 48 Steinhofen</v>
      </c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69" t="s">
        <v>59</v>
      </c>
      <c r="AG39" s="183" t="str">
        <f>E25</f>
        <v>FV Bisingen</v>
      </c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4"/>
      <c r="BB39" s="185">
        <v>1</v>
      </c>
      <c r="BC39" s="186"/>
      <c r="BD39" s="186"/>
      <c r="BE39" s="187">
        <v>1</v>
      </c>
      <c r="BF39" s="188"/>
      <c r="BG39" s="56"/>
      <c r="BH39" s="56"/>
    </row>
    <row r="40" spans="1:76" ht="18" customHeight="1">
      <c r="A40" s="7"/>
      <c r="B40" s="189">
        <v>5</v>
      </c>
      <c r="C40" s="190"/>
      <c r="D40" s="174">
        <v>0.7986111111111112</v>
      </c>
      <c r="E40" s="175"/>
      <c r="F40" s="175"/>
      <c r="G40" s="175"/>
      <c r="H40" s="175"/>
      <c r="I40" s="175"/>
      <c r="J40" s="176"/>
      <c r="K40" s="169" t="str">
        <f>E26</f>
        <v>FC Grosselfingen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70"/>
      <c r="AF40" s="70" t="s">
        <v>59</v>
      </c>
      <c r="AG40" s="168" t="str">
        <f>E27</f>
        <v>SV Rangendingen</v>
      </c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70"/>
      <c r="BB40" s="148">
        <v>1</v>
      </c>
      <c r="BC40" s="149"/>
      <c r="BD40" s="149"/>
      <c r="BE40" s="191">
        <v>1</v>
      </c>
      <c r="BF40" s="192"/>
      <c r="BG40" s="56"/>
      <c r="BH40" s="56"/>
      <c r="BI40" s="3"/>
      <c r="BJ40" s="4"/>
      <c r="BK40" s="4"/>
      <c r="BL40" s="5"/>
      <c r="BM40" s="6"/>
      <c r="BN40" s="6"/>
      <c r="BO40" s="6"/>
      <c r="BP40" s="6"/>
      <c r="BQ40" s="6"/>
      <c r="BR40" s="6"/>
      <c r="BS40" s="7"/>
      <c r="BT40" s="7"/>
      <c r="BU40" s="7"/>
      <c r="BV40" s="7"/>
      <c r="BW40" s="7"/>
      <c r="BX40" s="7"/>
    </row>
    <row r="41" spans="1:76" ht="18" customHeight="1" thickBot="1">
      <c r="A41" s="7"/>
      <c r="B41" s="193">
        <v>6</v>
      </c>
      <c r="C41" s="194"/>
      <c r="D41" s="171">
        <v>0.8368055555555555</v>
      </c>
      <c r="E41" s="172"/>
      <c r="F41" s="172"/>
      <c r="G41" s="172"/>
      <c r="H41" s="172"/>
      <c r="I41" s="172"/>
      <c r="J41" s="173"/>
      <c r="K41" s="138" t="str">
        <f>E21</f>
        <v>TKSV Hechingen</v>
      </c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10" t="s">
        <v>59</v>
      </c>
      <c r="AG41" s="139" t="str">
        <f>E18</f>
        <v>FC Killertal</v>
      </c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254"/>
      <c r="BB41" s="250">
        <v>0</v>
      </c>
      <c r="BC41" s="251"/>
      <c r="BD41" s="251"/>
      <c r="BE41" s="246">
        <v>4</v>
      </c>
      <c r="BF41" s="247"/>
      <c r="BG41" s="56"/>
      <c r="BH41" s="56"/>
      <c r="BI41" s="3"/>
      <c r="BJ41" s="4"/>
      <c r="BK41" s="4"/>
      <c r="BL41" s="5"/>
      <c r="BM41" s="6"/>
      <c r="BN41" s="6"/>
      <c r="BO41" s="6"/>
      <c r="BP41" s="6"/>
      <c r="BQ41" s="6"/>
      <c r="BR41" s="6"/>
      <c r="BS41" s="7"/>
      <c r="BT41" s="7"/>
      <c r="BU41" s="7"/>
      <c r="BV41" s="7"/>
      <c r="BW41" s="7"/>
      <c r="BX41" s="7"/>
    </row>
    <row r="42" spans="1:76" ht="18" customHeight="1">
      <c r="A42" s="5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2"/>
      <c r="N42" s="72"/>
      <c r="O42" s="72"/>
      <c r="P42" s="73"/>
      <c r="Q42" s="73"/>
      <c r="R42" s="73"/>
      <c r="S42" s="73"/>
      <c r="T42" s="73"/>
      <c r="U42" s="73"/>
      <c r="V42" s="73"/>
      <c r="W42" s="74"/>
      <c r="X42" s="74"/>
      <c r="Y42" s="74"/>
      <c r="Z42" s="74"/>
      <c r="AA42" s="75"/>
      <c r="AB42" s="75"/>
      <c r="AC42" s="75"/>
      <c r="AD42" s="75"/>
      <c r="AE42" s="75"/>
      <c r="AF42" s="75"/>
      <c r="AG42" s="75"/>
      <c r="AH42" s="75"/>
      <c r="AI42" s="75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ht="18" customHeight="1">
      <c r="A43" s="112"/>
      <c r="B43" s="113" t="s">
        <v>5</v>
      </c>
      <c r="C43" s="112"/>
      <c r="D43" s="112"/>
      <c r="E43" s="112"/>
      <c r="F43" s="112"/>
      <c r="G43" s="112"/>
      <c r="H43" s="114"/>
      <c r="I43" s="112"/>
      <c r="J43" s="112"/>
      <c r="K43" s="112"/>
      <c r="L43" s="112"/>
      <c r="M43" s="114"/>
      <c r="N43" s="115"/>
      <c r="O43" s="115"/>
      <c r="P43" s="115"/>
      <c r="Q43" s="115"/>
      <c r="R43" s="117" t="s">
        <v>54</v>
      </c>
      <c r="S43" s="115"/>
      <c r="T43" s="115"/>
      <c r="U43" s="115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4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27"/>
      <c r="BK43" s="4"/>
      <c r="BL43" s="5"/>
      <c r="BM43" s="6"/>
      <c r="BN43" s="6"/>
      <c r="BO43" s="6"/>
      <c r="BP43" s="6"/>
      <c r="BQ43" s="6"/>
      <c r="BR43" s="6"/>
      <c r="BS43" s="7"/>
      <c r="BT43" s="7"/>
      <c r="BU43" s="7"/>
      <c r="BV43" s="7"/>
      <c r="BW43" s="7"/>
      <c r="BX43" s="7"/>
    </row>
    <row r="44" spans="1:76" ht="18" customHeight="1" thickBot="1">
      <c r="A44" s="7"/>
      <c r="B44" s="7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2"/>
      <c r="AT44" s="2"/>
      <c r="AU44" s="2"/>
      <c r="AV44" s="2"/>
      <c r="AW44" s="2"/>
      <c r="AX44" s="3"/>
      <c r="AY44" s="3"/>
      <c r="AZ44" s="3"/>
      <c r="BA44" s="5"/>
      <c r="BB44" s="5"/>
      <c r="BC44" s="5"/>
      <c r="BD44" s="6"/>
      <c r="BE44" s="6"/>
      <c r="BF44" s="6"/>
      <c r="BG44" s="6"/>
      <c r="BH44" s="6"/>
      <c r="BI44" s="3"/>
      <c r="BJ44" s="4"/>
      <c r="BK44" s="4"/>
      <c r="BL44" s="5"/>
      <c r="BM44" s="6"/>
      <c r="BN44" s="6"/>
      <c r="BO44" s="6"/>
      <c r="BP44" s="6"/>
      <c r="BQ44" s="6"/>
      <c r="BR44" s="6"/>
      <c r="BS44" s="7"/>
      <c r="BT44" s="7"/>
      <c r="BU44" s="7"/>
      <c r="BV44" s="7"/>
      <c r="BW44" s="7"/>
      <c r="BX44" s="7"/>
    </row>
    <row r="45" spans="1:76" ht="18" customHeight="1" thickBot="1">
      <c r="A45" s="7"/>
      <c r="B45" s="163" t="s">
        <v>7</v>
      </c>
      <c r="C45" s="164"/>
      <c r="D45" s="165" t="s">
        <v>36</v>
      </c>
      <c r="E45" s="166"/>
      <c r="F45" s="166"/>
      <c r="G45" s="166"/>
      <c r="H45" s="166"/>
      <c r="I45" s="166"/>
      <c r="J45" s="166"/>
      <c r="K45" s="165" t="s">
        <v>8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7"/>
      <c r="BB45" s="165" t="s">
        <v>9</v>
      </c>
      <c r="BC45" s="166"/>
      <c r="BD45" s="166"/>
      <c r="BE45" s="166"/>
      <c r="BF45" s="245"/>
      <c r="BG45" s="6"/>
      <c r="BH45" s="6"/>
      <c r="BI45" s="3"/>
      <c r="BJ45" s="4"/>
      <c r="BK45" s="4"/>
      <c r="BL45" s="5"/>
      <c r="BM45" s="6"/>
      <c r="BN45" s="6"/>
      <c r="BO45" s="6"/>
      <c r="BP45" s="6"/>
      <c r="BQ45" s="6"/>
      <c r="BR45" s="6"/>
      <c r="BS45" s="7"/>
      <c r="BT45" s="7"/>
      <c r="BU45" s="7"/>
      <c r="BV45" s="7"/>
      <c r="BW45" s="7"/>
      <c r="BX45" s="7"/>
    </row>
    <row r="46" spans="1:76" ht="18" customHeight="1">
      <c r="A46" s="7"/>
      <c r="B46" s="195">
        <v>7</v>
      </c>
      <c r="C46" s="196"/>
      <c r="D46" s="174">
        <v>0.3958333333333333</v>
      </c>
      <c r="E46" s="175"/>
      <c r="F46" s="175"/>
      <c r="G46" s="175"/>
      <c r="H46" s="175"/>
      <c r="I46" s="175"/>
      <c r="J46" s="176"/>
      <c r="K46" s="287" t="str">
        <f>E19</f>
        <v>TSV Stein</v>
      </c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69" t="s">
        <v>59</v>
      </c>
      <c r="AG46" s="288" t="str">
        <f>E20</f>
        <v>TSV Boll</v>
      </c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9"/>
      <c r="BB46" s="252">
        <v>2</v>
      </c>
      <c r="BC46" s="253"/>
      <c r="BD46" s="253"/>
      <c r="BE46" s="248">
        <v>3</v>
      </c>
      <c r="BF46" s="249"/>
      <c r="BG46" s="55"/>
      <c r="BH46" s="56"/>
      <c r="BI46" s="3"/>
      <c r="BJ46" s="4"/>
      <c r="BK46" s="4"/>
      <c r="BL46" s="5"/>
      <c r="BM46" s="6"/>
      <c r="BN46" s="6"/>
      <c r="BO46" s="6"/>
      <c r="BP46" s="6"/>
      <c r="BQ46" s="6"/>
      <c r="BR46" s="6"/>
      <c r="BS46" s="7"/>
      <c r="BT46" s="7"/>
      <c r="BU46" s="7"/>
      <c r="BV46" s="7"/>
      <c r="BW46" s="7"/>
      <c r="BX46" s="7"/>
    </row>
    <row r="47" spans="1:76" ht="18" customHeight="1">
      <c r="A47" s="7"/>
      <c r="B47" s="261">
        <v>8</v>
      </c>
      <c r="C47" s="262"/>
      <c r="D47" s="174">
        <v>0.43402777777777773</v>
      </c>
      <c r="E47" s="175"/>
      <c r="F47" s="175"/>
      <c r="G47" s="175"/>
      <c r="H47" s="175"/>
      <c r="I47" s="175"/>
      <c r="J47" s="176"/>
      <c r="K47" s="170" t="str">
        <f>E25</f>
        <v>FV Bisingen</v>
      </c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71" t="s">
        <v>59</v>
      </c>
      <c r="AG47" s="282" t="str">
        <f>E22</f>
        <v>Spfr. Sickingen</v>
      </c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168"/>
      <c r="BB47" s="148">
        <v>2</v>
      </c>
      <c r="BC47" s="149"/>
      <c r="BD47" s="149"/>
      <c r="BE47" s="191">
        <v>0</v>
      </c>
      <c r="BF47" s="192"/>
      <c r="BG47" s="55"/>
      <c r="BH47" s="56"/>
      <c r="BI47" s="3"/>
      <c r="BJ47" s="4"/>
      <c r="BK47" s="4"/>
      <c r="BL47" s="5"/>
      <c r="BM47" s="6"/>
      <c r="BN47" s="6"/>
      <c r="BO47" s="6"/>
      <c r="BP47" s="6"/>
      <c r="BQ47" s="6"/>
      <c r="BR47" s="6"/>
      <c r="BS47" s="7"/>
      <c r="BT47" s="7"/>
      <c r="BU47" s="7"/>
      <c r="BV47" s="7"/>
      <c r="BW47" s="7"/>
      <c r="BX47" s="7"/>
    </row>
    <row r="48" spans="1:76" ht="18" customHeight="1">
      <c r="A48" s="7"/>
      <c r="B48" s="261">
        <v>9</v>
      </c>
      <c r="C48" s="262"/>
      <c r="D48" s="174">
        <v>0.47222222222222227</v>
      </c>
      <c r="E48" s="175"/>
      <c r="F48" s="175"/>
      <c r="G48" s="175"/>
      <c r="H48" s="175"/>
      <c r="I48" s="175"/>
      <c r="J48" s="176"/>
      <c r="K48" s="170" t="str">
        <f>E23</f>
        <v>SGM FC Wessingen/FV Bisingen II/FC Grosselfingen II</v>
      </c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71" t="s">
        <v>59</v>
      </c>
      <c r="AG48" s="282" t="str">
        <f>E27</f>
        <v>SV Rangendingen</v>
      </c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168"/>
      <c r="BB48" s="148">
        <v>0</v>
      </c>
      <c r="BC48" s="149"/>
      <c r="BD48" s="149"/>
      <c r="BE48" s="191">
        <v>5</v>
      </c>
      <c r="BF48" s="192"/>
      <c r="BG48" s="55"/>
      <c r="BH48" s="56"/>
      <c r="BI48" s="3"/>
      <c r="BJ48" s="4"/>
      <c r="BK48" s="4"/>
      <c r="BL48" s="5"/>
      <c r="BM48" s="6"/>
      <c r="BN48" s="6"/>
      <c r="BO48" s="6"/>
      <c r="BP48" s="6"/>
      <c r="BQ48" s="6"/>
      <c r="BR48" s="6"/>
      <c r="BS48" s="7"/>
      <c r="BT48" s="7"/>
      <c r="BU48" s="7"/>
      <c r="BV48" s="7"/>
      <c r="BW48" s="7"/>
      <c r="BX48" s="7"/>
    </row>
    <row r="49" spans="1:76" ht="18" customHeight="1">
      <c r="A49" s="7"/>
      <c r="B49" s="263">
        <v>10</v>
      </c>
      <c r="C49" s="264"/>
      <c r="D49" s="174">
        <v>0.5104166666666666</v>
      </c>
      <c r="E49" s="175"/>
      <c r="F49" s="175"/>
      <c r="G49" s="175"/>
      <c r="H49" s="175"/>
      <c r="I49" s="175"/>
      <c r="J49" s="176"/>
      <c r="K49" s="170" t="str">
        <f>E24</f>
        <v>FC 48 Steinhofen</v>
      </c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70" t="s">
        <v>59</v>
      </c>
      <c r="AG49" s="282" t="str">
        <f>E26</f>
        <v>FC Grosselfingen</v>
      </c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168"/>
      <c r="BB49" s="148">
        <v>0</v>
      </c>
      <c r="BC49" s="149"/>
      <c r="BD49" s="149"/>
      <c r="BE49" s="191">
        <v>1</v>
      </c>
      <c r="BF49" s="192"/>
      <c r="BG49" s="55"/>
      <c r="BH49" s="56"/>
      <c r="BI49" s="3"/>
      <c r="BJ49" s="4"/>
      <c r="BK49" s="4"/>
      <c r="BL49" s="5"/>
      <c r="BM49" s="6"/>
      <c r="BN49" s="6"/>
      <c r="BO49" s="6"/>
      <c r="BP49" s="6"/>
      <c r="BQ49" s="6"/>
      <c r="BR49" s="6"/>
      <c r="BS49" s="7"/>
      <c r="BT49" s="7"/>
      <c r="BU49" s="7"/>
      <c r="BV49" s="7"/>
      <c r="BW49" s="7"/>
      <c r="BX49" s="7"/>
    </row>
    <row r="50" spans="1:76" ht="18" customHeight="1">
      <c r="A50" s="7"/>
      <c r="B50" s="7"/>
      <c r="C50" s="7"/>
      <c r="D50" s="7"/>
      <c r="E50" s="7"/>
      <c r="F50" s="7"/>
      <c r="G50" s="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5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5"/>
      <c r="BG50" s="35"/>
      <c r="BH50" s="35"/>
      <c r="BI50" s="35"/>
      <c r="BJ50" s="35"/>
      <c r="BK50" s="35"/>
      <c r="BL50" s="35"/>
      <c r="BM50" s="30"/>
      <c r="BN50" s="30"/>
      <c r="BO50" s="30"/>
      <c r="BP50" s="30"/>
      <c r="BQ50" s="30"/>
      <c r="BR50" s="36"/>
      <c r="BS50" s="24"/>
      <c r="BT50" s="24"/>
      <c r="BU50" s="24"/>
      <c r="BV50" s="24"/>
      <c r="BW50" s="6"/>
      <c r="BX50" s="31"/>
    </row>
    <row r="51" spans="1:76" ht="18" customHeight="1">
      <c r="A51" s="116"/>
      <c r="B51" s="122"/>
      <c r="C51" s="123" t="s">
        <v>53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14"/>
      <c r="Q51" s="122"/>
      <c r="R51" s="122"/>
      <c r="S51" s="122"/>
      <c r="T51" s="122"/>
      <c r="U51" s="122"/>
      <c r="V51" s="122"/>
      <c r="W51" s="122"/>
      <c r="X51" s="122"/>
      <c r="Y51" s="122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2"/>
      <c r="BH51" s="112"/>
      <c r="BI51" s="112"/>
      <c r="BJ51" s="111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ht="18" customHeight="1">
      <c r="A52" s="5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2"/>
      <c r="Q52" s="72"/>
      <c r="R52" s="72"/>
      <c r="S52" s="73"/>
      <c r="T52" s="73"/>
      <c r="U52" s="73"/>
      <c r="V52" s="73"/>
      <c r="W52" s="73"/>
      <c r="X52" s="73"/>
      <c r="Y52" s="73"/>
      <c r="Z52" s="74"/>
      <c r="AA52" s="74"/>
      <c r="AB52" s="74"/>
      <c r="AC52" s="74"/>
      <c r="AD52" s="75"/>
      <c r="AE52" s="75"/>
      <c r="AF52" s="75"/>
      <c r="AG52" s="75"/>
      <c r="AH52" s="75"/>
      <c r="AI52" s="75"/>
      <c r="AJ52" s="75"/>
      <c r="AK52" s="75"/>
      <c r="AL52" s="75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ht="18" customHeight="1" thickBot="1">
      <c r="A53" s="5"/>
      <c r="H53" s="240" t="s">
        <v>6</v>
      </c>
      <c r="I53" s="240"/>
      <c r="J53" s="240"/>
      <c r="K53" s="240"/>
      <c r="L53" s="240"/>
      <c r="M53" s="240"/>
      <c r="N53" s="240"/>
      <c r="O53" s="73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ht="18" customHeight="1" thickBot="1">
      <c r="A54" s="2"/>
      <c r="H54" s="241" t="s">
        <v>10</v>
      </c>
      <c r="I54" s="241"/>
      <c r="J54" s="241"/>
      <c r="K54" s="241"/>
      <c r="L54" s="241" t="s">
        <v>11</v>
      </c>
      <c r="M54" s="241"/>
      <c r="N54" s="241"/>
      <c r="O54" s="73"/>
      <c r="P54" s="280" t="s">
        <v>80</v>
      </c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44" t="s">
        <v>12</v>
      </c>
      <c r="AN54" s="244"/>
      <c r="AO54" s="244" t="s">
        <v>13</v>
      </c>
      <c r="AP54" s="244"/>
      <c r="AQ54" s="244" t="s">
        <v>14</v>
      </c>
      <c r="AR54" s="244"/>
      <c r="AS54" s="244" t="s">
        <v>15</v>
      </c>
      <c r="AT54" s="244"/>
      <c r="AU54" s="244" t="s">
        <v>16</v>
      </c>
      <c r="AV54" s="244"/>
      <c r="AW54" s="244"/>
      <c r="AX54" s="244"/>
      <c r="AY54" s="244"/>
      <c r="AZ54" s="244" t="s">
        <v>17</v>
      </c>
      <c r="BA54" s="244"/>
      <c r="BB54" s="244"/>
      <c r="BC54" s="244" t="s">
        <v>18</v>
      </c>
      <c r="BD54" s="244"/>
      <c r="BE54" s="271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ht="18" customHeight="1">
      <c r="A55" s="29"/>
      <c r="H55" s="143"/>
      <c r="I55" s="144"/>
      <c r="J55" s="144"/>
      <c r="K55" s="145"/>
      <c r="L55" s="140"/>
      <c r="M55" s="141"/>
      <c r="N55" s="142"/>
      <c r="O55" s="73"/>
      <c r="P55" s="242" t="s">
        <v>24</v>
      </c>
      <c r="Q55" s="243"/>
      <c r="R55" s="278" t="s">
        <v>46</v>
      </c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55">
        <v>2</v>
      </c>
      <c r="AN55" s="255"/>
      <c r="AO55" s="255">
        <v>2</v>
      </c>
      <c r="AP55" s="255"/>
      <c r="AQ55" s="255"/>
      <c r="AR55" s="255"/>
      <c r="AS55" s="255"/>
      <c r="AT55" s="255"/>
      <c r="AU55" s="255">
        <v>13</v>
      </c>
      <c r="AV55" s="255"/>
      <c r="AW55" s="108" t="s">
        <v>59</v>
      </c>
      <c r="AX55" s="255">
        <v>2</v>
      </c>
      <c r="AY55" s="255"/>
      <c r="AZ55" s="279">
        <v>11</v>
      </c>
      <c r="BA55" s="279"/>
      <c r="BB55" s="279"/>
      <c r="BC55" s="255">
        <v>6</v>
      </c>
      <c r="BD55" s="255"/>
      <c r="BE55" s="270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ht="18" customHeight="1">
      <c r="A56" s="2"/>
      <c r="H56" s="143"/>
      <c r="I56" s="144"/>
      <c r="J56" s="144"/>
      <c r="K56" s="145"/>
      <c r="L56" s="140"/>
      <c r="M56" s="141"/>
      <c r="N56" s="142"/>
      <c r="O56" s="73"/>
      <c r="P56" s="146" t="s">
        <v>25</v>
      </c>
      <c r="Q56" s="147"/>
      <c r="R56" s="233" t="s">
        <v>45</v>
      </c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55">
        <v>2</v>
      </c>
      <c r="AN56" s="255"/>
      <c r="AO56" s="239">
        <v>1</v>
      </c>
      <c r="AP56" s="239"/>
      <c r="AQ56" s="239">
        <v>1</v>
      </c>
      <c r="AR56" s="239"/>
      <c r="AS56" s="239"/>
      <c r="AT56" s="239"/>
      <c r="AU56" s="239">
        <v>6</v>
      </c>
      <c r="AV56" s="239"/>
      <c r="AW56" s="108" t="s">
        <v>59</v>
      </c>
      <c r="AX56" s="239">
        <v>1</v>
      </c>
      <c r="AY56" s="239"/>
      <c r="AZ56" s="238">
        <v>5</v>
      </c>
      <c r="BA56" s="238"/>
      <c r="BB56" s="238"/>
      <c r="BC56" s="239">
        <v>4</v>
      </c>
      <c r="BD56" s="239"/>
      <c r="BE56" s="26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ht="18" customHeight="1">
      <c r="A57" s="2"/>
      <c r="H57" s="143"/>
      <c r="I57" s="144"/>
      <c r="J57" s="144"/>
      <c r="K57" s="145"/>
      <c r="L57" s="140"/>
      <c r="M57" s="141"/>
      <c r="N57" s="142"/>
      <c r="O57" s="73"/>
      <c r="P57" s="146" t="s">
        <v>26</v>
      </c>
      <c r="Q57" s="147"/>
      <c r="R57" s="233" t="s">
        <v>47</v>
      </c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55">
        <v>2</v>
      </c>
      <c r="AN57" s="255"/>
      <c r="AO57" s="239">
        <v>1</v>
      </c>
      <c r="AP57" s="239"/>
      <c r="AQ57" s="239">
        <v>1</v>
      </c>
      <c r="AR57" s="239"/>
      <c r="AS57" s="239"/>
      <c r="AT57" s="239"/>
      <c r="AU57" s="239">
        <v>3</v>
      </c>
      <c r="AV57" s="239"/>
      <c r="AW57" s="108" t="s">
        <v>59</v>
      </c>
      <c r="AX57" s="239">
        <v>1</v>
      </c>
      <c r="AY57" s="239"/>
      <c r="AZ57" s="238">
        <v>2</v>
      </c>
      <c r="BA57" s="238"/>
      <c r="BB57" s="238"/>
      <c r="BC57" s="239">
        <v>4</v>
      </c>
      <c r="BD57" s="239"/>
      <c r="BE57" s="26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ht="18" customHeight="1">
      <c r="A58" s="2"/>
      <c r="H58" s="143"/>
      <c r="I58" s="144"/>
      <c r="J58" s="144"/>
      <c r="K58" s="145"/>
      <c r="L58" s="140"/>
      <c r="M58" s="141"/>
      <c r="N58" s="142"/>
      <c r="O58" s="73"/>
      <c r="P58" s="146" t="s">
        <v>27</v>
      </c>
      <c r="Q58" s="147"/>
      <c r="R58" s="233" t="s">
        <v>42</v>
      </c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55">
        <v>2</v>
      </c>
      <c r="AN58" s="255"/>
      <c r="AO58" s="239">
        <v>1</v>
      </c>
      <c r="AP58" s="239"/>
      <c r="AQ58" s="239">
        <v>1</v>
      </c>
      <c r="AR58" s="239"/>
      <c r="AS58" s="239"/>
      <c r="AT58" s="239"/>
      <c r="AU58" s="239">
        <v>2</v>
      </c>
      <c r="AV58" s="239"/>
      <c r="AW58" s="108" t="s">
        <v>59</v>
      </c>
      <c r="AX58" s="239">
        <v>1</v>
      </c>
      <c r="AY58" s="239"/>
      <c r="AZ58" s="238">
        <v>1</v>
      </c>
      <c r="BA58" s="238"/>
      <c r="BB58" s="238"/>
      <c r="BC58" s="239">
        <v>4</v>
      </c>
      <c r="BD58" s="239"/>
      <c r="BE58" s="26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ht="18" customHeight="1">
      <c r="A59" s="2"/>
      <c r="H59" s="143"/>
      <c r="I59" s="144"/>
      <c r="J59" s="144"/>
      <c r="K59" s="145"/>
      <c r="L59" s="140"/>
      <c r="M59" s="141"/>
      <c r="N59" s="142"/>
      <c r="O59" s="73"/>
      <c r="P59" s="146" t="s">
        <v>87</v>
      </c>
      <c r="Q59" s="147"/>
      <c r="R59" s="233" t="s">
        <v>77</v>
      </c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55">
        <v>2</v>
      </c>
      <c r="AN59" s="255"/>
      <c r="AO59" s="239">
        <v>1</v>
      </c>
      <c r="AP59" s="239"/>
      <c r="AQ59" s="239"/>
      <c r="AR59" s="239"/>
      <c r="AS59" s="239">
        <v>1</v>
      </c>
      <c r="AT59" s="239"/>
      <c r="AU59" s="239">
        <v>4</v>
      </c>
      <c r="AV59" s="239"/>
      <c r="AW59" s="108" t="s">
        <v>59</v>
      </c>
      <c r="AX59" s="239">
        <v>2</v>
      </c>
      <c r="AY59" s="239"/>
      <c r="AZ59" s="238">
        <v>2</v>
      </c>
      <c r="BA59" s="238"/>
      <c r="BB59" s="238"/>
      <c r="BC59" s="239">
        <v>3</v>
      </c>
      <c r="BD59" s="239"/>
      <c r="BE59" s="26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ht="18" customHeight="1">
      <c r="A60" s="2"/>
      <c r="H60" s="143"/>
      <c r="I60" s="144"/>
      <c r="J60" s="144"/>
      <c r="K60" s="145"/>
      <c r="L60" s="140"/>
      <c r="M60" s="141"/>
      <c r="N60" s="142"/>
      <c r="O60" s="73"/>
      <c r="P60" s="236" t="s">
        <v>88</v>
      </c>
      <c r="Q60" s="237"/>
      <c r="R60" s="233" t="s">
        <v>50</v>
      </c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55">
        <v>2</v>
      </c>
      <c r="AN60" s="255"/>
      <c r="AO60" s="232">
        <v>1</v>
      </c>
      <c r="AP60" s="232"/>
      <c r="AQ60" s="232"/>
      <c r="AR60" s="232"/>
      <c r="AS60" s="232">
        <v>1</v>
      </c>
      <c r="AT60" s="232"/>
      <c r="AU60" s="232">
        <v>4</v>
      </c>
      <c r="AV60" s="232"/>
      <c r="AW60" s="108" t="s">
        <v>59</v>
      </c>
      <c r="AX60" s="232">
        <v>3</v>
      </c>
      <c r="AY60" s="232"/>
      <c r="AZ60" s="234">
        <v>1</v>
      </c>
      <c r="BA60" s="234"/>
      <c r="BB60" s="234"/>
      <c r="BC60" s="232">
        <v>3</v>
      </c>
      <c r="BD60" s="232"/>
      <c r="BE60" s="235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ht="18" customHeight="1">
      <c r="A61" s="30"/>
      <c r="H61" s="143"/>
      <c r="I61" s="144"/>
      <c r="J61" s="144"/>
      <c r="K61" s="145"/>
      <c r="L61" s="140"/>
      <c r="M61" s="141"/>
      <c r="N61" s="142"/>
      <c r="O61" s="73"/>
      <c r="P61" s="236" t="s">
        <v>89</v>
      </c>
      <c r="Q61" s="237"/>
      <c r="R61" s="233" t="s">
        <v>99</v>
      </c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55">
        <v>2</v>
      </c>
      <c r="AN61" s="255"/>
      <c r="AO61" s="232">
        <v>1</v>
      </c>
      <c r="AP61" s="232"/>
      <c r="AQ61" s="232"/>
      <c r="AR61" s="232"/>
      <c r="AS61" s="232">
        <v>1</v>
      </c>
      <c r="AT61" s="232"/>
      <c r="AU61" s="232">
        <v>1</v>
      </c>
      <c r="AV61" s="232"/>
      <c r="AW61" s="108" t="s">
        <v>59</v>
      </c>
      <c r="AX61" s="232">
        <v>5</v>
      </c>
      <c r="AY61" s="232"/>
      <c r="AZ61" s="234">
        <v>-4</v>
      </c>
      <c r="BA61" s="234"/>
      <c r="BB61" s="234"/>
      <c r="BC61" s="232">
        <v>3</v>
      </c>
      <c r="BD61" s="232"/>
      <c r="BE61" s="235"/>
      <c r="BF61" s="80"/>
      <c r="BG61" s="80"/>
      <c r="BH61" s="80"/>
      <c r="BI61" s="80"/>
      <c r="BJ61" s="80"/>
      <c r="BK61" s="80"/>
      <c r="BL61" s="81"/>
      <c r="BM61" s="81"/>
      <c r="BN61" s="81"/>
      <c r="BO61" s="80"/>
      <c r="BP61" s="80"/>
      <c r="BQ61" s="80"/>
      <c r="BR61" s="67"/>
      <c r="BS61" s="67"/>
      <c r="BT61" s="67"/>
      <c r="BU61" s="67"/>
      <c r="BV61" s="67"/>
      <c r="BW61" s="67"/>
      <c r="BX61" s="67"/>
    </row>
    <row r="62" spans="1:76" ht="18" customHeight="1">
      <c r="A62" s="30"/>
      <c r="H62" s="143"/>
      <c r="I62" s="144"/>
      <c r="J62" s="144"/>
      <c r="K62" s="145"/>
      <c r="L62" s="140"/>
      <c r="M62" s="141"/>
      <c r="N62" s="142"/>
      <c r="O62" s="73"/>
      <c r="P62" s="236" t="s">
        <v>90</v>
      </c>
      <c r="Q62" s="237"/>
      <c r="R62" s="233" t="s">
        <v>98</v>
      </c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55">
        <v>2</v>
      </c>
      <c r="AN62" s="255"/>
      <c r="AO62" s="232"/>
      <c r="AP62" s="232"/>
      <c r="AQ62" s="232">
        <v>1</v>
      </c>
      <c r="AR62" s="232"/>
      <c r="AS62" s="232">
        <v>1</v>
      </c>
      <c r="AT62" s="232"/>
      <c r="AU62" s="232">
        <v>1</v>
      </c>
      <c r="AV62" s="232"/>
      <c r="AW62" s="108" t="s">
        <v>59</v>
      </c>
      <c r="AX62" s="232">
        <v>2</v>
      </c>
      <c r="AY62" s="232"/>
      <c r="AZ62" s="234">
        <v>-1</v>
      </c>
      <c r="BA62" s="234"/>
      <c r="BB62" s="234"/>
      <c r="BC62" s="232">
        <v>1</v>
      </c>
      <c r="BD62" s="232"/>
      <c r="BE62" s="235"/>
      <c r="BF62" s="80"/>
      <c r="BG62" s="80"/>
      <c r="BH62" s="80"/>
      <c r="BI62" s="80"/>
      <c r="BJ62" s="80"/>
      <c r="BK62" s="80"/>
      <c r="BL62" s="81"/>
      <c r="BM62" s="81"/>
      <c r="BN62" s="81"/>
      <c r="BO62" s="80"/>
      <c r="BP62" s="80"/>
      <c r="BQ62" s="80"/>
      <c r="BR62" s="67"/>
      <c r="BS62" s="67"/>
      <c r="BT62" s="67"/>
      <c r="BU62" s="67"/>
      <c r="BV62" s="67"/>
      <c r="BW62" s="67"/>
      <c r="BX62" s="67"/>
    </row>
    <row r="63" spans="1:76" ht="18" customHeight="1">
      <c r="A63" s="30"/>
      <c r="H63" s="143"/>
      <c r="I63" s="144"/>
      <c r="J63" s="144"/>
      <c r="K63" s="145"/>
      <c r="L63" s="140"/>
      <c r="M63" s="141"/>
      <c r="N63" s="142"/>
      <c r="O63" s="73"/>
      <c r="P63" s="236" t="s">
        <v>91</v>
      </c>
      <c r="Q63" s="237"/>
      <c r="R63" s="233" t="s">
        <v>49</v>
      </c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55">
        <v>2</v>
      </c>
      <c r="AN63" s="255"/>
      <c r="AO63" s="232"/>
      <c r="AP63" s="232"/>
      <c r="AQ63" s="232"/>
      <c r="AR63" s="232"/>
      <c r="AS63" s="232">
        <v>2</v>
      </c>
      <c r="AT63" s="232"/>
      <c r="AU63" s="232">
        <v>0</v>
      </c>
      <c r="AV63" s="232"/>
      <c r="AW63" s="108" t="s">
        <v>59</v>
      </c>
      <c r="AX63" s="232">
        <v>3</v>
      </c>
      <c r="AY63" s="232"/>
      <c r="AZ63" s="234">
        <v>3</v>
      </c>
      <c r="BA63" s="234"/>
      <c r="BB63" s="234"/>
      <c r="BC63" s="232">
        <v>0</v>
      </c>
      <c r="BD63" s="232"/>
      <c r="BE63" s="235"/>
      <c r="BF63" s="80"/>
      <c r="BG63" s="80"/>
      <c r="BH63" s="80"/>
      <c r="BI63" s="80"/>
      <c r="BJ63" s="80"/>
      <c r="BK63" s="80"/>
      <c r="BL63" s="81"/>
      <c r="BM63" s="81"/>
      <c r="BN63" s="81"/>
      <c r="BO63" s="80"/>
      <c r="BP63" s="80"/>
      <c r="BQ63" s="80"/>
      <c r="BR63" s="67"/>
      <c r="BS63" s="67"/>
      <c r="BT63" s="67"/>
      <c r="BU63" s="67"/>
      <c r="BV63" s="67"/>
      <c r="BW63" s="67"/>
      <c r="BX63" s="67"/>
    </row>
    <row r="64" spans="1:76" ht="18" customHeight="1">
      <c r="A64" s="30"/>
      <c r="H64" s="143"/>
      <c r="I64" s="144"/>
      <c r="J64" s="144"/>
      <c r="K64" s="145"/>
      <c r="L64" s="140"/>
      <c r="M64" s="141"/>
      <c r="N64" s="142"/>
      <c r="O64" s="73"/>
      <c r="P64" s="236" t="s">
        <v>92</v>
      </c>
      <c r="Q64" s="237"/>
      <c r="R64" s="233" t="s">
        <v>79</v>
      </c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55">
        <v>2</v>
      </c>
      <c r="AN64" s="255"/>
      <c r="AO64" s="232"/>
      <c r="AP64" s="232"/>
      <c r="AQ64" s="232"/>
      <c r="AR64" s="232"/>
      <c r="AS64" s="232">
        <v>2</v>
      </c>
      <c r="AT64" s="232"/>
      <c r="AU64" s="232">
        <v>0</v>
      </c>
      <c r="AV64" s="232"/>
      <c r="AW64" s="108" t="s">
        <v>59</v>
      </c>
      <c r="AX64" s="232">
        <v>14</v>
      </c>
      <c r="AY64" s="232"/>
      <c r="AZ64" s="234">
        <v>-14</v>
      </c>
      <c r="BA64" s="234"/>
      <c r="BB64" s="234"/>
      <c r="BC64" s="232">
        <v>0</v>
      </c>
      <c r="BD64" s="232"/>
      <c r="BE64" s="235"/>
      <c r="BF64" s="80"/>
      <c r="BG64" s="80"/>
      <c r="BH64" s="80"/>
      <c r="BI64" s="80"/>
      <c r="BJ64" s="80"/>
      <c r="BK64" s="80"/>
      <c r="BL64" s="81"/>
      <c r="BM64" s="81"/>
      <c r="BN64" s="81"/>
      <c r="BO64" s="80"/>
      <c r="BP64" s="80"/>
      <c r="BQ64" s="80"/>
      <c r="BR64" s="67"/>
      <c r="BS64" s="67"/>
      <c r="BT64" s="67"/>
      <c r="BU64" s="67"/>
      <c r="BV64" s="67"/>
      <c r="BW64" s="67"/>
      <c r="BX64" s="67"/>
    </row>
    <row r="65" spans="1:76" ht="18" customHeight="1">
      <c r="A65" s="30"/>
      <c r="O65" s="73"/>
      <c r="P65" s="77"/>
      <c r="Q65" s="77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1"/>
      <c r="BM65" s="81"/>
      <c r="BN65" s="81"/>
      <c r="BO65" s="80"/>
      <c r="BP65" s="80"/>
      <c r="BQ65" s="80"/>
      <c r="BR65" s="67"/>
      <c r="BS65" s="67"/>
      <c r="BT65" s="67"/>
      <c r="BU65" s="67"/>
      <c r="BV65" s="67"/>
      <c r="BW65" s="67"/>
      <c r="BX65" s="67"/>
    </row>
    <row r="66" spans="1:76" ht="18" customHeight="1">
      <c r="A66" s="30"/>
      <c r="B66" s="82"/>
      <c r="C66" s="82"/>
      <c r="D66" s="82"/>
      <c r="E66" s="82"/>
      <c r="F66" s="82"/>
      <c r="G66" s="73"/>
      <c r="O66" s="73"/>
      <c r="P66" s="83"/>
      <c r="Q66" s="83"/>
      <c r="R66" s="84"/>
      <c r="S66" s="84"/>
      <c r="AF66" s="74"/>
      <c r="AG66" s="85"/>
      <c r="AH66" s="85"/>
      <c r="AI66" s="85"/>
      <c r="AJ66" s="85"/>
      <c r="AK66" s="85"/>
      <c r="AL66" s="74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</row>
    <row r="67" spans="1:76" ht="18" customHeight="1">
      <c r="A67" s="125"/>
      <c r="B67" s="113" t="s">
        <v>55</v>
      </c>
      <c r="C67" s="112"/>
      <c r="D67" s="112"/>
      <c r="E67" s="112"/>
      <c r="F67" s="112"/>
      <c r="G67" s="112"/>
      <c r="H67" s="112"/>
      <c r="I67" s="112"/>
      <c r="J67" s="114"/>
      <c r="K67" s="115"/>
      <c r="L67" s="115"/>
      <c r="M67" s="115"/>
      <c r="N67" s="115"/>
      <c r="O67" s="115"/>
      <c r="P67" s="115"/>
      <c r="Q67" s="115"/>
      <c r="R67" s="115"/>
      <c r="S67" s="112"/>
      <c r="T67" s="112"/>
      <c r="U67" s="117" t="s">
        <v>57</v>
      </c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6"/>
      <c r="BE67" s="116"/>
      <c r="BF67" s="116"/>
      <c r="BG67" s="116"/>
      <c r="BH67" s="116"/>
      <c r="BI67" s="126"/>
      <c r="BJ67" s="116"/>
      <c r="BK67" s="6"/>
      <c r="BL67" s="47"/>
      <c r="BM67" s="4"/>
      <c r="BN67" s="4"/>
      <c r="BO67" s="5"/>
      <c r="BP67" s="6"/>
      <c r="BQ67" s="6"/>
      <c r="BR67" s="6"/>
      <c r="BS67" s="6"/>
      <c r="BT67" s="6"/>
      <c r="BU67" s="6"/>
      <c r="BV67" s="7"/>
      <c r="BW67" s="7"/>
      <c r="BX67" s="7"/>
    </row>
    <row r="68" spans="68:76" ht="18" customHeight="1">
      <c r="BP68" s="72"/>
      <c r="BQ68" s="72"/>
      <c r="BR68" s="73"/>
      <c r="BS68" s="83"/>
      <c r="BT68" s="83"/>
      <c r="BU68" s="83"/>
      <c r="BV68" s="83"/>
      <c r="BW68" s="84"/>
      <c r="BX68" s="84"/>
    </row>
    <row r="69" spans="2:76" s="24" customFormat="1" ht="18" customHeight="1">
      <c r="B69" s="256" t="s">
        <v>35</v>
      </c>
      <c r="C69" s="256"/>
      <c r="D69" s="256"/>
      <c r="E69" s="256"/>
      <c r="F69" s="256"/>
      <c r="G69" s="256"/>
      <c r="H69" s="256"/>
      <c r="I69" s="256"/>
      <c r="J69" s="256"/>
      <c r="K69" s="268" t="s">
        <v>71</v>
      </c>
      <c r="L69" s="268"/>
      <c r="M69" s="268"/>
      <c r="N69" s="268"/>
      <c r="O69" s="268"/>
      <c r="P69" s="268"/>
      <c r="Q69" s="268"/>
      <c r="R69" s="61" t="s">
        <v>0</v>
      </c>
      <c r="S69" s="61"/>
      <c r="T69" s="61"/>
      <c r="U69" s="61"/>
      <c r="V69" s="61"/>
      <c r="W69" s="61"/>
      <c r="X69" s="61"/>
      <c r="Y69" s="61"/>
      <c r="Z69" s="60" t="s">
        <v>1</v>
      </c>
      <c r="AA69" s="265">
        <v>2</v>
      </c>
      <c r="AB69" s="265"/>
      <c r="AC69" s="62" t="s">
        <v>2</v>
      </c>
      <c r="AD69" s="301">
        <v>25</v>
      </c>
      <c r="AE69" s="301"/>
      <c r="AF69" s="301"/>
      <c r="AG69" s="301"/>
      <c r="AH69" s="301"/>
      <c r="AI69" s="266" t="str">
        <f>IF(AA69=2,"Halbzeit:","")</f>
        <v>Halbzeit:</v>
      </c>
      <c r="AJ69" s="266"/>
      <c r="AK69" s="266"/>
      <c r="AL69" s="266"/>
      <c r="AM69" s="266"/>
      <c r="AN69" s="266"/>
      <c r="AO69" s="269">
        <v>5</v>
      </c>
      <c r="AP69" s="269"/>
      <c r="AQ69" s="269"/>
      <c r="AR69" s="269"/>
      <c r="AS69" s="269"/>
      <c r="AT69" s="256" t="s">
        <v>3</v>
      </c>
      <c r="AU69" s="256"/>
      <c r="AV69" s="256"/>
      <c r="AW69" s="256"/>
      <c r="AX69" s="256"/>
      <c r="AY69" s="256"/>
      <c r="AZ69" s="256"/>
      <c r="BA69" s="256"/>
      <c r="BB69" s="256"/>
      <c r="BC69" s="291">
        <f>BC14</f>
        <v>5</v>
      </c>
      <c r="BD69" s="291"/>
      <c r="BE69" s="291"/>
      <c r="BF69" s="291"/>
      <c r="BG69" s="291"/>
      <c r="BH69" s="88"/>
      <c r="BI69" s="88"/>
      <c r="BJ69" s="88"/>
      <c r="BK69" s="89"/>
      <c r="BL69" s="89"/>
      <c r="BM69" s="89"/>
      <c r="BN69" s="90"/>
      <c r="BO69" s="90"/>
      <c r="BP69" s="91"/>
      <c r="BQ69" s="91"/>
      <c r="BR69" s="92"/>
      <c r="BS69" s="92"/>
      <c r="BT69" s="92"/>
      <c r="BU69" s="92"/>
      <c r="BV69" s="92"/>
      <c r="BW69" s="93"/>
      <c r="BX69" s="93"/>
    </row>
    <row r="70" spans="2:76" s="24" customFormat="1" ht="18" customHeight="1" thickBot="1">
      <c r="B70" s="60"/>
      <c r="C70" s="60"/>
      <c r="D70" s="60"/>
      <c r="E70" s="60"/>
      <c r="F70" s="60"/>
      <c r="G70" s="60"/>
      <c r="H70" s="60"/>
      <c r="I70" s="60"/>
      <c r="J70" s="60"/>
      <c r="K70" s="64"/>
      <c r="L70" s="64"/>
      <c r="M70" s="64"/>
      <c r="N70" s="64"/>
      <c r="O70" s="64"/>
      <c r="P70" s="64"/>
      <c r="Q70" s="64"/>
      <c r="R70" s="61"/>
      <c r="S70" s="61"/>
      <c r="T70" s="61"/>
      <c r="U70" s="61"/>
      <c r="V70" s="61"/>
      <c r="W70" s="61"/>
      <c r="X70" s="61"/>
      <c r="Y70" s="61"/>
      <c r="Z70" s="60"/>
      <c r="AA70" s="62"/>
      <c r="AB70" s="62"/>
      <c r="AC70" s="62"/>
      <c r="AD70" s="65"/>
      <c r="AE70" s="65"/>
      <c r="AF70" s="65"/>
      <c r="AG70" s="65"/>
      <c r="AH70" s="65"/>
      <c r="AI70" s="63"/>
      <c r="AJ70" s="63"/>
      <c r="AK70" s="63"/>
      <c r="AL70" s="63"/>
      <c r="AM70" s="63"/>
      <c r="AN70" s="63"/>
      <c r="AO70" s="87"/>
      <c r="AP70" s="87"/>
      <c r="AQ70" s="87"/>
      <c r="AR70" s="87"/>
      <c r="AS70" s="87"/>
      <c r="AT70" s="60"/>
      <c r="AU70" s="60"/>
      <c r="AV70" s="60"/>
      <c r="AW70" s="60"/>
      <c r="AX70" s="60"/>
      <c r="AY70" s="60"/>
      <c r="AZ70" s="60"/>
      <c r="BA70" s="60"/>
      <c r="BB70" s="60"/>
      <c r="BC70" s="66"/>
      <c r="BD70" s="66"/>
      <c r="BE70" s="66"/>
      <c r="BF70" s="66"/>
      <c r="BG70" s="66"/>
      <c r="BH70" s="88"/>
      <c r="BI70" s="88"/>
      <c r="BJ70" s="88"/>
      <c r="BK70" s="89"/>
      <c r="BL70" s="89"/>
      <c r="BM70" s="89"/>
      <c r="BN70" s="90"/>
      <c r="BO70" s="90"/>
      <c r="BP70" s="91"/>
      <c r="BQ70" s="91"/>
      <c r="BR70" s="92"/>
      <c r="BS70" s="92"/>
      <c r="BT70" s="92"/>
      <c r="BU70" s="92"/>
      <c r="BV70" s="92"/>
      <c r="BW70" s="93"/>
      <c r="BX70" s="93"/>
    </row>
    <row r="71" spans="2:73" s="24" customFormat="1" ht="18" customHeight="1" thickBot="1">
      <c r="B71" s="215" t="s">
        <v>7</v>
      </c>
      <c r="C71" s="214"/>
      <c r="D71" s="197" t="s">
        <v>36</v>
      </c>
      <c r="E71" s="198"/>
      <c r="F71" s="198"/>
      <c r="G71" s="214"/>
      <c r="H71" s="197" t="s">
        <v>38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214"/>
      <c r="BB71" s="197" t="s">
        <v>9</v>
      </c>
      <c r="BC71" s="198"/>
      <c r="BD71" s="198"/>
      <c r="BE71" s="198"/>
      <c r="BF71" s="214"/>
      <c r="BG71" s="197"/>
      <c r="BH71" s="198"/>
      <c r="BI71" s="198"/>
      <c r="BJ71" s="199"/>
      <c r="BK71" s="90"/>
      <c r="BL71" s="90"/>
      <c r="BM71" s="91"/>
      <c r="BN71" s="91"/>
      <c r="BO71" s="92"/>
      <c r="BP71" s="92"/>
      <c r="BQ71" s="92"/>
      <c r="BR71" s="92"/>
      <c r="BS71" s="92"/>
      <c r="BT71" s="93"/>
      <c r="BU71" s="93"/>
    </row>
    <row r="72" spans="2:73" s="24" customFormat="1" ht="18" customHeight="1">
      <c r="B72" s="216">
        <v>11</v>
      </c>
      <c r="C72" s="217"/>
      <c r="D72" s="220" t="s">
        <v>71</v>
      </c>
      <c r="E72" s="221"/>
      <c r="F72" s="221"/>
      <c r="G72" s="222"/>
      <c r="H72" s="200" t="str">
        <f>R55</f>
        <v>TSV Boll</v>
      </c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4" t="s">
        <v>19</v>
      </c>
      <c r="AF72" s="204"/>
      <c r="AG72" s="201" t="str">
        <f>R62</f>
        <v>FC Steinhofen</v>
      </c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12"/>
      <c r="BB72" s="226"/>
      <c r="BC72" s="227"/>
      <c r="BD72" s="227"/>
      <c r="BE72" s="227"/>
      <c r="BF72" s="228"/>
      <c r="BG72" s="206"/>
      <c r="BH72" s="207"/>
      <c r="BI72" s="207"/>
      <c r="BJ72" s="208"/>
      <c r="BK72" s="90"/>
      <c r="BL72" s="90"/>
      <c r="BM72" s="91"/>
      <c r="BN72" s="91"/>
      <c r="BO72" s="92"/>
      <c r="BP72" s="92"/>
      <c r="BQ72" s="92"/>
      <c r="BR72" s="92"/>
      <c r="BS72" s="92"/>
      <c r="BT72" s="93"/>
      <c r="BU72" s="93"/>
    </row>
    <row r="73" spans="2:73" s="24" customFormat="1" ht="18" customHeight="1" thickBot="1">
      <c r="B73" s="218"/>
      <c r="C73" s="219"/>
      <c r="D73" s="223"/>
      <c r="E73" s="224"/>
      <c r="F73" s="224"/>
      <c r="G73" s="225"/>
      <c r="H73" s="202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5"/>
      <c r="AF73" s="205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13"/>
      <c r="BB73" s="229"/>
      <c r="BC73" s="230"/>
      <c r="BD73" s="230"/>
      <c r="BE73" s="230"/>
      <c r="BF73" s="231"/>
      <c r="BG73" s="209"/>
      <c r="BH73" s="210"/>
      <c r="BI73" s="210"/>
      <c r="BJ73" s="211"/>
      <c r="BK73" s="90"/>
      <c r="BL73" s="90"/>
      <c r="BM73" s="91"/>
      <c r="BN73" s="91"/>
      <c r="BO73" s="92"/>
      <c r="BP73" s="92"/>
      <c r="BQ73" s="92"/>
      <c r="BR73" s="92"/>
      <c r="BS73" s="92"/>
      <c r="BT73" s="93"/>
      <c r="BU73" s="93"/>
    </row>
    <row r="74" spans="2:73" s="24" customFormat="1" ht="18" customHeight="1" thickBo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57"/>
      <c r="BH74" s="94"/>
      <c r="BI74" s="57"/>
      <c r="BJ74" s="75"/>
      <c r="BK74" s="90"/>
      <c r="BL74" s="90"/>
      <c r="BM74" s="91"/>
      <c r="BN74" s="91"/>
      <c r="BO74" s="92"/>
      <c r="BP74" s="92"/>
      <c r="BQ74" s="92"/>
      <c r="BR74" s="92"/>
      <c r="BS74" s="92"/>
      <c r="BT74" s="93"/>
      <c r="BU74" s="93"/>
    </row>
    <row r="75" spans="2:73" s="24" customFormat="1" ht="18" customHeight="1" thickBot="1">
      <c r="B75" s="215" t="s">
        <v>7</v>
      </c>
      <c r="C75" s="214"/>
      <c r="D75" s="197" t="s">
        <v>36</v>
      </c>
      <c r="E75" s="198"/>
      <c r="F75" s="198"/>
      <c r="G75" s="214"/>
      <c r="H75" s="197" t="s">
        <v>39</v>
      </c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214"/>
      <c r="BB75" s="197" t="s">
        <v>9</v>
      </c>
      <c r="BC75" s="198"/>
      <c r="BD75" s="198"/>
      <c r="BE75" s="198"/>
      <c r="BF75" s="214"/>
      <c r="BG75" s="197"/>
      <c r="BH75" s="198"/>
      <c r="BI75" s="198"/>
      <c r="BJ75" s="199"/>
      <c r="BK75" s="90"/>
      <c r="BL75" s="90"/>
      <c r="BM75" s="91"/>
      <c r="BN75" s="91"/>
      <c r="BO75" s="92"/>
      <c r="BP75" s="92"/>
      <c r="BQ75" s="92"/>
      <c r="BR75" s="92"/>
      <c r="BS75" s="92"/>
      <c r="BT75" s="93"/>
      <c r="BU75" s="93"/>
    </row>
    <row r="76" spans="2:73" s="24" customFormat="1" ht="18" customHeight="1">
      <c r="B76" s="216">
        <v>12</v>
      </c>
      <c r="C76" s="217"/>
      <c r="D76" s="220" t="s">
        <v>56</v>
      </c>
      <c r="E76" s="221"/>
      <c r="F76" s="221"/>
      <c r="G76" s="222"/>
      <c r="H76" s="200" t="str">
        <f>R58</f>
        <v>FC Grosselfingen</v>
      </c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4" t="s">
        <v>19</v>
      </c>
      <c r="AF76" s="204"/>
      <c r="AG76" s="201" t="str">
        <f>R59</f>
        <v>FC Killertal</v>
      </c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12"/>
      <c r="BB76" s="226"/>
      <c r="BC76" s="227"/>
      <c r="BD76" s="227"/>
      <c r="BE76" s="227"/>
      <c r="BF76" s="228"/>
      <c r="BG76" s="206"/>
      <c r="BH76" s="207"/>
      <c r="BI76" s="207"/>
      <c r="BJ76" s="208"/>
      <c r="BK76" s="90"/>
      <c r="BL76" s="90"/>
      <c r="BM76" s="91"/>
      <c r="BN76" s="91"/>
      <c r="BO76" s="92"/>
      <c r="BP76" s="92"/>
      <c r="BQ76" s="92"/>
      <c r="BR76" s="92"/>
      <c r="BS76" s="92"/>
      <c r="BT76" s="93"/>
      <c r="BU76" s="93"/>
    </row>
    <row r="77" spans="2:73" s="24" customFormat="1" ht="18" customHeight="1" thickBot="1">
      <c r="B77" s="218"/>
      <c r="C77" s="219"/>
      <c r="D77" s="223"/>
      <c r="E77" s="224"/>
      <c r="F77" s="224"/>
      <c r="G77" s="225"/>
      <c r="H77" s="202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5"/>
      <c r="AF77" s="205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13"/>
      <c r="BB77" s="229"/>
      <c r="BC77" s="230"/>
      <c r="BD77" s="230"/>
      <c r="BE77" s="230"/>
      <c r="BF77" s="231"/>
      <c r="BG77" s="209"/>
      <c r="BH77" s="210"/>
      <c r="BI77" s="210"/>
      <c r="BJ77" s="211"/>
      <c r="BK77" s="90"/>
      <c r="BL77" s="90"/>
      <c r="BM77" s="91"/>
      <c r="BN77" s="91"/>
      <c r="BO77" s="92"/>
      <c r="BP77" s="92"/>
      <c r="BQ77" s="92"/>
      <c r="BR77" s="92"/>
      <c r="BS77" s="92"/>
      <c r="BT77" s="93"/>
      <c r="BU77" s="93"/>
    </row>
    <row r="78" spans="2:73" s="24" customFormat="1" ht="18" customHeight="1" thickBot="1">
      <c r="B78" s="60"/>
      <c r="C78" s="60"/>
      <c r="D78" s="60"/>
      <c r="E78" s="60"/>
      <c r="F78" s="60"/>
      <c r="G78" s="60"/>
      <c r="H78" s="64"/>
      <c r="I78" s="64"/>
      <c r="J78" s="64"/>
      <c r="K78" s="64"/>
      <c r="L78" s="64"/>
      <c r="M78" s="64"/>
      <c r="N78" s="64"/>
      <c r="O78" s="61"/>
      <c r="P78" s="61"/>
      <c r="Q78" s="61"/>
      <c r="R78" s="61"/>
      <c r="S78" s="61"/>
      <c r="T78" s="61"/>
      <c r="U78" s="61"/>
      <c r="V78" s="61"/>
      <c r="W78" s="60"/>
      <c r="X78" s="62"/>
      <c r="Y78" s="62"/>
      <c r="Z78" s="62"/>
      <c r="AA78" s="65"/>
      <c r="AB78" s="65"/>
      <c r="AC78" s="65"/>
      <c r="AD78" s="65"/>
      <c r="AE78" s="65"/>
      <c r="AF78" s="63"/>
      <c r="AG78" s="63"/>
      <c r="AH78" s="63"/>
      <c r="AI78" s="63"/>
      <c r="AJ78" s="63"/>
      <c r="AK78" s="63"/>
      <c r="AL78" s="87"/>
      <c r="AM78" s="87"/>
      <c r="AN78" s="87"/>
      <c r="AO78" s="87"/>
      <c r="AP78" s="87"/>
      <c r="AQ78" s="60"/>
      <c r="AR78" s="60"/>
      <c r="AS78" s="60"/>
      <c r="AT78" s="60"/>
      <c r="AU78" s="60"/>
      <c r="AV78" s="60"/>
      <c r="AW78" s="60"/>
      <c r="AX78" s="60"/>
      <c r="AY78" s="60"/>
      <c r="AZ78" s="66"/>
      <c r="BA78" s="66"/>
      <c r="BB78" s="66"/>
      <c r="BC78" s="66"/>
      <c r="BD78" s="66"/>
      <c r="BE78" s="88"/>
      <c r="BF78" s="88"/>
      <c r="BG78" s="88"/>
      <c r="BH78" s="89"/>
      <c r="BI78" s="89"/>
      <c r="BJ78" s="89"/>
      <c r="BK78" s="90"/>
      <c r="BL78" s="90"/>
      <c r="BM78" s="91"/>
      <c r="BN78" s="91"/>
      <c r="BO78" s="92"/>
      <c r="BP78" s="92"/>
      <c r="BQ78" s="92"/>
      <c r="BR78" s="92"/>
      <c r="BS78" s="92"/>
      <c r="BT78" s="93"/>
      <c r="BU78" s="93"/>
    </row>
    <row r="79" spans="2:73" s="24" customFormat="1" ht="18" customHeight="1" thickBot="1">
      <c r="B79" s="215" t="s">
        <v>7</v>
      </c>
      <c r="C79" s="214"/>
      <c r="D79" s="197" t="s">
        <v>36</v>
      </c>
      <c r="E79" s="198"/>
      <c r="F79" s="198"/>
      <c r="G79" s="214"/>
      <c r="H79" s="197" t="s">
        <v>40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214"/>
      <c r="BB79" s="197" t="s">
        <v>9</v>
      </c>
      <c r="BC79" s="198"/>
      <c r="BD79" s="198"/>
      <c r="BE79" s="198"/>
      <c r="BF79" s="214"/>
      <c r="BG79" s="197"/>
      <c r="BH79" s="198"/>
      <c r="BI79" s="198"/>
      <c r="BJ79" s="199"/>
      <c r="BK79" s="90"/>
      <c r="BL79" s="90"/>
      <c r="BM79" s="91"/>
      <c r="BN79" s="91"/>
      <c r="BO79" s="92"/>
      <c r="BP79" s="92"/>
      <c r="BQ79" s="92"/>
      <c r="BR79" s="92"/>
      <c r="BS79" s="92"/>
      <c r="BT79" s="93"/>
      <c r="BU79" s="93"/>
    </row>
    <row r="80" spans="2:73" s="24" customFormat="1" ht="18" customHeight="1">
      <c r="B80" s="216">
        <v>13</v>
      </c>
      <c r="C80" s="217"/>
      <c r="D80" s="220" t="s">
        <v>72</v>
      </c>
      <c r="E80" s="221"/>
      <c r="F80" s="221"/>
      <c r="G80" s="222"/>
      <c r="H80" s="200" t="str">
        <f>R56</f>
        <v>SV Rangendingen</v>
      </c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4" t="s">
        <v>19</v>
      </c>
      <c r="AF80" s="204"/>
      <c r="AG80" s="201" t="str">
        <f>R61</f>
        <v>SGM Wessingen / Bisingen II / GrosselfingenII</v>
      </c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12"/>
      <c r="BB80" s="226"/>
      <c r="BC80" s="227"/>
      <c r="BD80" s="227"/>
      <c r="BE80" s="227"/>
      <c r="BF80" s="228"/>
      <c r="BG80" s="206"/>
      <c r="BH80" s="207"/>
      <c r="BI80" s="207"/>
      <c r="BJ80" s="208"/>
      <c r="BK80" s="90"/>
      <c r="BL80" s="90"/>
      <c r="BM80" s="91"/>
      <c r="BN80" s="91"/>
      <c r="BO80" s="92"/>
      <c r="BP80" s="92"/>
      <c r="BQ80" s="92"/>
      <c r="BR80" s="92"/>
      <c r="BS80" s="92"/>
      <c r="BT80" s="93"/>
      <c r="BU80" s="93"/>
    </row>
    <row r="81" spans="2:73" s="24" customFormat="1" ht="18" customHeight="1" thickBot="1">
      <c r="B81" s="218"/>
      <c r="C81" s="219"/>
      <c r="D81" s="223"/>
      <c r="E81" s="224"/>
      <c r="F81" s="224"/>
      <c r="G81" s="225"/>
      <c r="H81" s="202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5"/>
      <c r="AF81" s="205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13"/>
      <c r="BB81" s="229"/>
      <c r="BC81" s="230"/>
      <c r="BD81" s="230"/>
      <c r="BE81" s="230"/>
      <c r="BF81" s="231"/>
      <c r="BG81" s="209"/>
      <c r="BH81" s="210"/>
      <c r="BI81" s="210"/>
      <c r="BJ81" s="211"/>
      <c r="BK81" s="90"/>
      <c r="BL81" s="90"/>
      <c r="BM81" s="91"/>
      <c r="BN81" s="91"/>
      <c r="BO81" s="92"/>
      <c r="BP81" s="92"/>
      <c r="BQ81" s="92"/>
      <c r="BR81" s="92"/>
      <c r="BS81" s="92"/>
      <c r="BT81" s="93"/>
      <c r="BU81" s="93"/>
    </row>
    <row r="82" spans="2:73" s="24" customFormat="1" ht="18" customHeight="1" thickBot="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57"/>
      <c r="BH82" s="94"/>
      <c r="BI82" s="57"/>
      <c r="BJ82" s="75"/>
      <c r="BK82" s="90"/>
      <c r="BL82" s="90"/>
      <c r="BM82" s="91"/>
      <c r="BN82" s="91"/>
      <c r="BO82" s="92"/>
      <c r="BP82" s="92"/>
      <c r="BQ82" s="92"/>
      <c r="BR82" s="92"/>
      <c r="BS82" s="92"/>
      <c r="BT82" s="93"/>
      <c r="BU82" s="93"/>
    </row>
    <row r="83" spans="2:73" s="24" customFormat="1" ht="18" customHeight="1" thickBot="1">
      <c r="B83" s="215" t="s">
        <v>7</v>
      </c>
      <c r="C83" s="214"/>
      <c r="D83" s="197" t="s">
        <v>36</v>
      </c>
      <c r="E83" s="198"/>
      <c r="F83" s="198"/>
      <c r="G83" s="214"/>
      <c r="H83" s="197" t="s">
        <v>41</v>
      </c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214"/>
      <c r="BB83" s="197" t="s">
        <v>9</v>
      </c>
      <c r="BC83" s="198"/>
      <c r="BD83" s="198"/>
      <c r="BE83" s="198"/>
      <c r="BF83" s="214"/>
      <c r="BG83" s="197"/>
      <c r="BH83" s="198"/>
      <c r="BI83" s="198"/>
      <c r="BJ83" s="199"/>
      <c r="BK83" s="90"/>
      <c r="BL83" s="90"/>
      <c r="BM83" s="91"/>
      <c r="BN83" s="91"/>
      <c r="BO83" s="92"/>
      <c r="BP83" s="92"/>
      <c r="BQ83" s="92"/>
      <c r="BR83" s="92"/>
      <c r="BS83" s="92"/>
      <c r="BT83" s="93"/>
      <c r="BU83" s="93"/>
    </row>
    <row r="84" spans="2:73" s="24" customFormat="1" ht="18" customHeight="1">
      <c r="B84" s="216">
        <v>14</v>
      </c>
      <c r="C84" s="217"/>
      <c r="D84" s="220" t="s">
        <v>73</v>
      </c>
      <c r="E84" s="221"/>
      <c r="F84" s="221"/>
      <c r="G84" s="222"/>
      <c r="H84" s="200" t="str">
        <f>R57</f>
        <v>FV Bisingen</v>
      </c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4" t="s">
        <v>19</v>
      </c>
      <c r="AF84" s="204"/>
      <c r="AG84" s="201" t="str">
        <f>R60</f>
        <v>TSV Stein</v>
      </c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12"/>
      <c r="BB84" s="226"/>
      <c r="BC84" s="227"/>
      <c r="BD84" s="227"/>
      <c r="BE84" s="227"/>
      <c r="BF84" s="228"/>
      <c r="BG84" s="206"/>
      <c r="BH84" s="207"/>
      <c r="BI84" s="207"/>
      <c r="BJ84" s="208"/>
      <c r="BK84" s="90"/>
      <c r="BL84" s="90"/>
      <c r="BM84" s="91"/>
      <c r="BN84" s="91"/>
      <c r="BO84" s="92"/>
      <c r="BP84" s="92"/>
      <c r="BQ84" s="92"/>
      <c r="BR84" s="92"/>
      <c r="BS84" s="92"/>
      <c r="BT84" s="93"/>
      <c r="BU84" s="93"/>
    </row>
    <row r="85" spans="2:73" s="24" customFormat="1" ht="18" customHeight="1" thickBot="1">
      <c r="B85" s="218"/>
      <c r="C85" s="219"/>
      <c r="D85" s="223"/>
      <c r="E85" s="224"/>
      <c r="F85" s="224"/>
      <c r="G85" s="225"/>
      <c r="H85" s="202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5"/>
      <c r="AF85" s="205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13"/>
      <c r="BB85" s="229"/>
      <c r="BC85" s="230"/>
      <c r="BD85" s="230"/>
      <c r="BE85" s="230"/>
      <c r="BF85" s="231"/>
      <c r="BG85" s="209"/>
      <c r="BH85" s="210"/>
      <c r="BI85" s="210"/>
      <c r="BJ85" s="211"/>
      <c r="BK85" s="90"/>
      <c r="BL85" s="90"/>
      <c r="BM85" s="91"/>
      <c r="BN85" s="91"/>
      <c r="BO85" s="92"/>
      <c r="BP85" s="92"/>
      <c r="BQ85" s="92"/>
      <c r="BR85" s="92"/>
      <c r="BS85" s="92"/>
      <c r="BT85" s="93"/>
      <c r="BU85" s="93"/>
    </row>
    <row r="86" spans="2:76" s="24" customFormat="1" ht="18" customHeight="1">
      <c r="B86" s="60"/>
      <c r="C86" s="60"/>
      <c r="D86" s="60"/>
      <c r="E86" s="60"/>
      <c r="F86" s="60"/>
      <c r="G86" s="60"/>
      <c r="H86" s="60"/>
      <c r="I86" s="60"/>
      <c r="J86" s="60"/>
      <c r="K86" s="64"/>
      <c r="L86" s="64"/>
      <c r="M86" s="64"/>
      <c r="N86" s="64"/>
      <c r="O86" s="64"/>
      <c r="P86" s="64"/>
      <c r="Q86" s="64"/>
      <c r="R86" s="61"/>
      <c r="S86" s="61"/>
      <c r="T86" s="61"/>
      <c r="U86" s="61"/>
      <c r="V86" s="61"/>
      <c r="W86" s="61"/>
      <c r="X86" s="61"/>
      <c r="Y86" s="61"/>
      <c r="Z86" s="60"/>
      <c r="AA86" s="62"/>
      <c r="AB86" s="62"/>
      <c r="AC86" s="62"/>
      <c r="AD86" s="65"/>
      <c r="AE86" s="65"/>
      <c r="AF86" s="65"/>
      <c r="AG86" s="65"/>
      <c r="AH86" s="65"/>
      <c r="AI86" s="63"/>
      <c r="AJ86" s="63"/>
      <c r="AK86" s="63"/>
      <c r="AL86" s="63"/>
      <c r="AM86" s="63"/>
      <c r="AN86" s="63"/>
      <c r="AO86" s="87"/>
      <c r="AP86" s="87"/>
      <c r="AQ86" s="87"/>
      <c r="AR86" s="87"/>
      <c r="AS86" s="87"/>
      <c r="AT86" s="60"/>
      <c r="AU86" s="60"/>
      <c r="AV86" s="60"/>
      <c r="AW86" s="60"/>
      <c r="AX86" s="60"/>
      <c r="AY86" s="60"/>
      <c r="AZ86" s="60"/>
      <c r="BA86" s="60"/>
      <c r="BB86" s="60"/>
      <c r="BC86" s="66"/>
      <c r="BD86" s="66"/>
      <c r="BE86" s="66"/>
      <c r="BF86" s="66"/>
      <c r="BG86" s="66"/>
      <c r="BH86" s="88"/>
      <c r="BI86" s="88"/>
      <c r="BJ86" s="88"/>
      <c r="BK86" s="89"/>
      <c r="BL86" s="89"/>
      <c r="BM86" s="89"/>
      <c r="BN86" s="90"/>
      <c r="BO86" s="90"/>
      <c r="BP86" s="91"/>
      <c r="BQ86" s="91"/>
      <c r="BR86" s="92"/>
      <c r="BS86" s="92"/>
      <c r="BT86" s="92"/>
      <c r="BU86" s="92"/>
      <c r="BV86" s="92"/>
      <c r="BW86" s="93"/>
      <c r="BX86" s="93"/>
    </row>
    <row r="87" spans="68:80" ht="18" customHeight="1" thickBot="1">
      <c r="BP87" s="72"/>
      <c r="BQ87" s="72"/>
      <c r="BR87" s="73"/>
      <c r="BS87" s="83"/>
      <c r="BT87" s="83"/>
      <c r="BU87" s="83"/>
      <c r="BV87" s="83"/>
      <c r="BW87" s="84"/>
      <c r="BX87" s="84"/>
      <c r="BY87" s="23"/>
      <c r="CA87" s="23"/>
      <c r="CB87" s="23"/>
    </row>
    <row r="88" spans="2:76" s="1" customFormat="1" ht="18" customHeight="1" thickBot="1">
      <c r="B88" s="257" t="s">
        <v>7</v>
      </c>
      <c r="C88" s="258"/>
      <c r="D88" s="259" t="s">
        <v>36</v>
      </c>
      <c r="E88" s="260"/>
      <c r="F88" s="260"/>
      <c r="G88" s="258"/>
      <c r="H88" s="259" t="s">
        <v>20</v>
      </c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58"/>
      <c r="BB88" s="259" t="s">
        <v>9</v>
      </c>
      <c r="BC88" s="260"/>
      <c r="BD88" s="260"/>
      <c r="BE88" s="260"/>
      <c r="BF88" s="258"/>
      <c r="BG88" s="259"/>
      <c r="BH88" s="260"/>
      <c r="BI88" s="260"/>
      <c r="BJ88" s="290"/>
      <c r="BK88" s="75"/>
      <c r="BL88" s="72"/>
      <c r="BM88" s="72"/>
      <c r="BN88" s="73"/>
      <c r="BO88" s="83"/>
      <c r="BP88" s="83"/>
      <c r="BQ88" s="83"/>
      <c r="BR88" s="83"/>
      <c r="BS88" s="84"/>
      <c r="BT88" s="84"/>
      <c r="BU88" s="73"/>
      <c r="BV88" s="23"/>
      <c r="BW88" s="7"/>
      <c r="BX88" s="7"/>
    </row>
    <row r="89" spans="2:75" s="1" customFormat="1" ht="18" customHeight="1">
      <c r="B89" s="216">
        <v>15</v>
      </c>
      <c r="C89" s="217"/>
      <c r="D89" s="220" t="s">
        <v>74</v>
      </c>
      <c r="E89" s="221"/>
      <c r="F89" s="221"/>
      <c r="G89" s="222"/>
      <c r="H89" s="200" t="s">
        <v>81</v>
      </c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4" t="s">
        <v>19</v>
      </c>
      <c r="AF89" s="204"/>
      <c r="AG89" s="201" t="s">
        <v>82</v>
      </c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12"/>
      <c r="BB89" s="226"/>
      <c r="BC89" s="227"/>
      <c r="BD89" s="227"/>
      <c r="BE89" s="227"/>
      <c r="BF89" s="228"/>
      <c r="BG89" s="206"/>
      <c r="BH89" s="207"/>
      <c r="BI89" s="207"/>
      <c r="BJ89" s="208"/>
      <c r="BK89" s="75"/>
      <c r="BL89" s="72"/>
      <c r="BM89" s="72"/>
      <c r="BN89" s="73"/>
      <c r="BO89" s="83"/>
      <c r="BP89" s="83"/>
      <c r="BQ89" s="83"/>
      <c r="BR89" s="83"/>
      <c r="BS89" s="84"/>
      <c r="BT89" s="84"/>
      <c r="BU89" s="73"/>
      <c r="BV89" s="7"/>
      <c r="BW89" s="7"/>
    </row>
    <row r="90" spans="2:75" s="1" customFormat="1" ht="18" customHeight="1" thickBot="1">
      <c r="B90" s="218"/>
      <c r="C90" s="219"/>
      <c r="D90" s="223"/>
      <c r="E90" s="224"/>
      <c r="F90" s="224"/>
      <c r="G90" s="225"/>
      <c r="H90" s="202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5"/>
      <c r="AF90" s="205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13"/>
      <c r="BB90" s="229"/>
      <c r="BC90" s="230"/>
      <c r="BD90" s="230"/>
      <c r="BE90" s="230"/>
      <c r="BF90" s="231"/>
      <c r="BG90" s="209"/>
      <c r="BH90" s="210"/>
      <c r="BI90" s="210"/>
      <c r="BJ90" s="211"/>
      <c r="BK90" s="75"/>
      <c r="BL90" s="72"/>
      <c r="BM90" s="72"/>
      <c r="BN90" s="72"/>
      <c r="BO90" s="73"/>
      <c r="BP90" s="73"/>
      <c r="BQ90" s="73"/>
      <c r="BR90" s="73"/>
      <c r="BS90" s="73"/>
      <c r="BT90" s="73"/>
      <c r="BU90" s="72"/>
      <c r="BV90" s="3"/>
      <c r="BW90" s="7"/>
    </row>
    <row r="91" spans="2:75" s="1" customFormat="1" ht="18" customHeight="1">
      <c r="B91" s="95"/>
      <c r="C91" s="95"/>
      <c r="D91" s="96"/>
      <c r="E91" s="96"/>
      <c r="F91" s="96"/>
      <c r="G91" s="96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8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9"/>
      <c r="BC91" s="99"/>
      <c r="BD91" s="99"/>
      <c r="BE91" s="99"/>
      <c r="BF91" s="99"/>
      <c r="BG91" s="57"/>
      <c r="BH91" s="94"/>
      <c r="BI91" s="57"/>
      <c r="BJ91" s="75"/>
      <c r="BK91" s="75"/>
      <c r="BL91" s="67"/>
      <c r="BM91" s="67"/>
      <c r="BN91" s="72"/>
      <c r="BO91" s="73"/>
      <c r="BP91" s="73"/>
      <c r="BQ91" s="73"/>
      <c r="BR91" s="73"/>
      <c r="BS91" s="73"/>
      <c r="BT91" s="73"/>
      <c r="BU91" s="72"/>
      <c r="BV91" s="3"/>
      <c r="BW91" s="7"/>
    </row>
    <row r="92" spans="2:75" s="1" customFormat="1" ht="18" customHeight="1" thickBot="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57"/>
      <c r="BH92" s="94"/>
      <c r="BI92" s="57"/>
      <c r="BJ92" s="75"/>
      <c r="BK92" s="75"/>
      <c r="BL92" s="76"/>
      <c r="BM92" s="76"/>
      <c r="BN92" s="72"/>
      <c r="BO92" s="73"/>
      <c r="BP92" s="73"/>
      <c r="BQ92" s="73"/>
      <c r="BR92" s="73"/>
      <c r="BS92" s="73"/>
      <c r="BT92" s="73"/>
      <c r="BU92" s="72"/>
      <c r="BV92" s="3"/>
      <c r="BW92" s="7"/>
    </row>
    <row r="93" spans="2:75" s="1" customFormat="1" ht="18" customHeight="1" thickBot="1">
      <c r="B93" s="257" t="s">
        <v>7</v>
      </c>
      <c r="C93" s="258"/>
      <c r="D93" s="259" t="s">
        <v>36</v>
      </c>
      <c r="E93" s="260"/>
      <c r="F93" s="260"/>
      <c r="G93" s="258"/>
      <c r="H93" s="259" t="s">
        <v>21</v>
      </c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58"/>
      <c r="BB93" s="259" t="s">
        <v>9</v>
      </c>
      <c r="BC93" s="260"/>
      <c r="BD93" s="260"/>
      <c r="BE93" s="260"/>
      <c r="BF93" s="258"/>
      <c r="BG93" s="259"/>
      <c r="BH93" s="260"/>
      <c r="BI93" s="260"/>
      <c r="BJ93" s="290"/>
      <c r="BK93" s="75"/>
      <c r="BL93" s="100"/>
      <c r="BM93" s="100"/>
      <c r="BN93" s="72"/>
      <c r="BO93" s="73"/>
      <c r="BP93" s="73"/>
      <c r="BQ93" s="73"/>
      <c r="BR93" s="73"/>
      <c r="BS93" s="73"/>
      <c r="BT93" s="73"/>
      <c r="BU93" s="72"/>
      <c r="BV93" s="3"/>
      <c r="BW93" s="7"/>
    </row>
    <row r="94" spans="2:75" s="1" customFormat="1" ht="18" customHeight="1">
      <c r="B94" s="216">
        <v>16</v>
      </c>
      <c r="C94" s="217"/>
      <c r="D94" s="220" t="s">
        <v>75</v>
      </c>
      <c r="E94" s="221"/>
      <c r="F94" s="221"/>
      <c r="G94" s="222"/>
      <c r="H94" s="200" t="s">
        <v>83</v>
      </c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4" t="s">
        <v>19</v>
      </c>
      <c r="AF94" s="204"/>
      <c r="AG94" s="201" t="s">
        <v>84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12"/>
      <c r="BB94" s="226"/>
      <c r="BC94" s="227"/>
      <c r="BD94" s="227"/>
      <c r="BE94" s="227"/>
      <c r="BF94" s="228"/>
      <c r="BG94" s="206"/>
      <c r="BH94" s="207"/>
      <c r="BI94" s="207"/>
      <c r="BJ94" s="208"/>
      <c r="BK94" s="75"/>
      <c r="BL94" s="101"/>
      <c r="BM94" s="101"/>
      <c r="BN94" s="102"/>
      <c r="BO94" s="102"/>
      <c r="BP94" s="102"/>
      <c r="BQ94" s="102"/>
      <c r="BR94" s="102"/>
      <c r="BS94" s="94"/>
      <c r="BT94" s="94"/>
      <c r="BU94" s="94"/>
      <c r="BV94" s="3"/>
      <c r="BW94" s="7"/>
    </row>
    <row r="95" spans="2:75" s="1" customFormat="1" ht="18" customHeight="1" thickBot="1">
      <c r="B95" s="218"/>
      <c r="C95" s="219"/>
      <c r="D95" s="223"/>
      <c r="E95" s="224"/>
      <c r="F95" s="224"/>
      <c r="G95" s="225"/>
      <c r="H95" s="202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5"/>
      <c r="AF95" s="205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13"/>
      <c r="BB95" s="229"/>
      <c r="BC95" s="230"/>
      <c r="BD95" s="230"/>
      <c r="BE95" s="230"/>
      <c r="BF95" s="231"/>
      <c r="BG95" s="209"/>
      <c r="BH95" s="210"/>
      <c r="BI95" s="210"/>
      <c r="BJ95" s="211"/>
      <c r="BK95" s="75"/>
      <c r="BL95" s="100"/>
      <c r="BM95" s="100"/>
      <c r="BN95" s="72"/>
      <c r="BO95" s="73"/>
      <c r="BP95" s="73"/>
      <c r="BQ95" s="73"/>
      <c r="BR95" s="73"/>
      <c r="BS95" s="73"/>
      <c r="BT95" s="73"/>
      <c r="BU95" s="72"/>
      <c r="BV95" s="3"/>
      <c r="BW95" s="7"/>
    </row>
    <row r="96" spans="2:75" s="1" customFormat="1" ht="18" customHeight="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57"/>
      <c r="BH96" s="94"/>
      <c r="BI96" s="57"/>
      <c r="BJ96" s="75"/>
      <c r="BK96" s="75"/>
      <c r="BL96" s="100"/>
      <c r="BM96" s="100"/>
      <c r="BN96" s="86"/>
      <c r="BO96" s="72"/>
      <c r="BP96" s="72"/>
      <c r="BQ96" s="72"/>
      <c r="BR96" s="72"/>
      <c r="BS96" s="72"/>
      <c r="BT96" s="73"/>
      <c r="BU96" s="73"/>
      <c r="BV96" s="3"/>
      <c r="BW96" s="7"/>
    </row>
    <row r="97" spans="2:75" s="1" customFormat="1" ht="18" customHeight="1" thickBot="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57"/>
      <c r="BH97" s="94"/>
      <c r="BI97" s="57"/>
      <c r="BJ97" s="75"/>
      <c r="BK97" s="75"/>
      <c r="BL97" s="100"/>
      <c r="BM97" s="100"/>
      <c r="BN97" s="86"/>
      <c r="BO97" s="72"/>
      <c r="BP97" s="72"/>
      <c r="BQ97" s="72"/>
      <c r="BR97" s="72"/>
      <c r="BS97" s="72"/>
      <c r="BT97" s="73"/>
      <c r="BU97" s="73"/>
      <c r="BV97" s="3"/>
      <c r="BW97" s="7"/>
    </row>
    <row r="98" spans="2:75" s="1" customFormat="1" ht="18" customHeight="1" thickBot="1">
      <c r="B98" s="215" t="s">
        <v>7</v>
      </c>
      <c r="C98" s="214"/>
      <c r="D98" s="197" t="s">
        <v>36</v>
      </c>
      <c r="E98" s="198"/>
      <c r="F98" s="198"/>
      <c r="G98" s="214"/>
      <c r="H98" s="197" t="s">
        <v>22</v>
      </c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214"/>
      <c r="BB98" s="197" t="s">
        <v>9</v>
      </c>
      <c r="BC98" s="198"/>
      <c r="BD98" s="198"/>
      <c r="BE98" s="198"/>
      <c r="BF98" s="214"/>
      <c r="BG98" s="197"/>
      <c r="BH98" s="198"/>
      <c r="BI98" s="198"/>
      <c r="BJ98" s="199"/>
      <c r="BK98" s="75"/>
      <c r="BL98" s="100"/>
      <c r="BM98" s="100"/>
      <c r="BN98" s="86"/>
      <c r="BO98" s="72"/>
      <c r="BP98" s="72"/>
      <c r="BQ98" s="72"/>
      <c r="BR98" s="72"/>
      <c r="BS98" s="72"/>
      <c r="BT98" s="73"/>
      <c r="BU98" s="73"/>
      <c r="BV98" s="3"/>
      <c r="BW98" s="7"/>
    </row>
    <row r="99" spans="2:75" s="1" customFormat="1" ht="18" customHeight="1">
      <c r="B99" s="216">
        <v>17</v>
      </c>
      <c r="C99" s="217"/>
      <c r="D99" s="220" t="s">
        <v>76</v>
      </c>
      <c r="E99" s="221"/>
      <c r="F99" s="221"/>
      <c r="G99" s="222"/>
      <c r="H99" s="200" t="s">
        <v>85</v>
      </c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4" t="s">
        <v>19</v>
      </c>
      <c r="AF99" s="204"/>
      <c r="AG99" s="201" t="s">
        <v>86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12"/>
      <c r="BB99" s="226"/>
      <c r="BC99" s="227"/>
      <c r="BD99" s="227"/>
      <c r="BE99" s="227"/>
      <c r="BF99" s="228"/>
      <c r="BG99" s="206"/>
      <c r="BH99" s="207"/>
      <c r="BI99" s="207"/>
      <c r="BJ99" s="208"/>
      <c r="BK99" s="75"/>
      <c r="BL99" s="103"/>
      <c r="BM99" s="103"/>
      <c r="BN99" s="86"/>
      <c r="BO99" s="72"/>
      <c r="BP99" s="72"/>
      <c r="BQ99" s="72"/>
      <c r="BR99" s="72"/>
      <c r="BS99" s="72"/>
      <c r="BT99" s="73"/>
      <c r="BU99" s="73"/>
      <c r="BV99" s="3"/>
      <c r="BW99" s="7"/>
    </row>
    <row r="100" spans="2:75" s="1" customFormat="1" ht="18" customHeight="1" thickBot="1">
      <c r="B100" s="218"/>
      <c r="C100" s="219"/>
      <c r="D100" s="223"/>
      <c r="E100" s="224"/>
      <c r="F100" s="224"/>
      <c r="G100" s="225"/>
      <c r="H100" s="202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5"/>
      <c r="AF100" s="205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13"/>
      <c r="BB100" s="229"/>
      <c r="BC100" s="230"/>
      <c r="BD100" s="230"/>
      <c r="BE100" s="230"/>
      <c r="BF100" s="231"/>
      <c r="BG100" s="209"/>
      <c r="BH100" s="210"/>
      <c r="BI100" s="210"/>
      <c r="BJ100" s="211"/>
      <c r="BK100" s="75"/>
      <c r="BL100" s="104"/>
      <c r="BM100" s="104"/>
      <c r="BN100" s="86"/>
      <c r="BO100" s="72"/>
      <c r="BP100" s="72"/>
      <c r="BQ100" s="72"/>
      <c r="BR100" s="72"/>
      <c r="BS100" s="72"/>
      <c r="BT100" s="73"/>
      <c r="BU100" s="73"/>
      <c r="BV100" s="3"/>
      <c r="BW100" s="7"/>
    </row>
    <row r="101" spans="62:80" ht="18" customHeight="1">
      <c r="BJ101" s="67"/>
      <c r="BK101" s="67"/>
      <c r="BL101" s="67"/>
      <c r="BM101" s="67"/>
      <c r="BN101" s="67"/>
      <c r="BO101" s="75"/>
      <c r="BP101" s="104"/>
      <c r="BQ101" s="104"/>
      <c r="BR101" s="86"/>
      <c r="BS101" s="72"/>
      <c r="BT101" s="72"/>
      <c r="BU101" s="72"/>
      <c r="BV101" s="72"/>
      <c r="BW101" s="72"/>
      <c r="BY101" s="3"/>
      <c r="BZ101" s="3"/>
      <c r="CB101" s="1"/>
    </row>
    <row r="102" spans="2:78" ht="18" customHeight="1">
      <c r="B102" s="68" t="s">
        <v>23</v>
      </c>
      <c r="BJ102" s="67"/>
      <c r="BK102" s="67"/>
      <c r="BL102" s="67"/>
      <c r="BM102" s="67"/>
      <c r="BN102" s="67"/>
      <c r="BO102" s="75"/>
      <c r="BP102" s="104"/>
      <c r="BQ102" s="104"/>
      <c r="BR102" s="86"/>
      <c r="BS102" s="72"/>
      <c r="BT102" s="72"/>
      <c r="BU102" s="72"/>
      <c r="BV102" s="72"/>
      <c r="BW102" s="72"/>
      <c r="BZ102" s="3"/>
    </row>
    <row r="103" spans="62:75" ht="18" customHeight="1" thickBot="1">
      <c r="BJ103" s="67"/>
      <c r="BK103" s="67"/>
      <c r="BL103" s="67"/>
      <c r="BM103" s="67"/>
      <c r="BN103" s="67"/>
      <c r="BO103" s="75"/>
      <c r="BP103" s="104"/>
      <c r="BQ103" s="104"/>
      <c r="BR103" s="86"/>
      <c r="BS103" s="72"/>
      <c r="BT103" s="72"/>
      <c r="BU103" s="72"/>
      <c r="BV103" s="72"/>
      <c r="BW103" s="72"/>
    </row>
    <row r="104" spans="15:75" ht="18" customHeight="1">
      <c r="O104" s="276" t="s">
        <v>24</v>
      </c>
      <c r="P104" s="277"/>
      <c r="Q104" s="298" t="str">
        <f>IF(ISBLANK($BE$99)," ",IF($BB$99&gt;$BE$99,$H$99,IF($BE$99&gt;$BB$99,$AG$99)))</f>
        <v> </v>
      </c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300"/>
      <c r="BH104" s="75"/>
      <c r="BI104" s="75"/>
      <c r="BM104" s="86"/>
      <c r="BN104" s="86"/>
      <c r="BP104" s="104"/>
      <c r="BQ104" s="104"/>
      <c r="BR104" s="86"/>
      <c r="BS104" s="72"/>
      <c r="BT104" s="72"/>
      <c r="BU104" s="72"/>
      <c r="BV104" s="72"/>
      <c r="BW104" s="72"/>
    </row>
    <row r="105" spans="15:75" ht="18" customHeight="1">
      <c r="O105" s="274" t="s">
        <v>25</v>
      </c>
      <c r="P105" s="275"/>
      <c r="Q105" s="292" t="str">
        <f>IF(ISBLANK($BE$99)," ",IF($BB$99&lt;$BE$99,$H$99,IF($BE$99&lt;$BB$99,$AG$99)))</f>
        <v> </v>
      </c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4"/>
      <c r="BH105" s="75"/>
      <c r="BI105" s="75"/>
      <c r="BM105" s="86"/>
      <c r="BN105" s="86"/>
      <c r="BP105" s="104"/>
      <c r="BQ105" s="104"/>
      <c r="BR105" s="86"/>
      <c r="BS105" s="72"/>
      <c r="BT105" s="72"/>
      <c r="BU105" s="72"/>
      <c r="BV105" s="72"/>
      <c r="BW105" s="72"/>
    </row>
    <row r="106" spans="15:75" ht="18" customHeight="1">
      <c r="O106" s="274" t="s">
        <v>26</v>
      </c>
      <c r="P106" s="275"/>
      <c r="Q106" s="292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4"/>
      <c r="BH106" s="75"/>
      <c r="BI106" s="75"/>
      <c r="BM106" s="86"/>
      <c r="BN106" s="86"/>
      <c r="BP106" s="104"/>
      <c r="BQ106" s="104"/>
      <c r="BR106" s="86"/>
      <c r="BS106" s="72"/>
      <c r="BT106" s="72"/>
      <c r="BU106" s="72"/>
      <c r="BV106" s="72"/>
      <c r="BW106" s="72"/>
    </row>
    <row r="107" spans="15:75" ht="18" customHeight="1" thickBot="1">
      <c r="O107" s="272" t="s">
        <v>27</v>
      </c>
      <c r="P107" s="273"/>
      <c r="Q107" s="295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7"/>
      <c r="BH107" s="75"/>
      <c r="BI107" s="75"/>
      <c r="BM107" s="86"/>
      <c r="BN107" s="86"/>
      <c r="BP107" s="104"/>
      <c r="BQ107" s="104"/>
      <c r="BR107" s="86"/>
      <c r="BS107" s="72"/>
      <c r="BT107" s="72"/>
      <c r="BU107" s="72"/>
      <c r="BV107" s="72"/>
      <c r="BW107" s="72"/>
    </row>
    <row r="108" spans="68:75" ht="18" customHeight="1">
      <c r="BP108" s="104"/>
      <c r="BQ108" s="104"/>
      <c r="BR108" s="86"/>
      <c r="BS108" s="72"/>
      <c r="BT108" s="72"/>
      <c r="BU108" s="72"/>
      <c r="BV108" s="72"/>
      <c r="BW108" s="72"/>
    </row>
    <row r="109" spans="68:76" ht="18" customHeight="1" hidden="1">
      <c r="BP109" s="104"/>
      <c r="BQ109" s="104"/>
      <c r="BR109" s="75"/>
      <c r="BS109" s="86"/>
      <c r="BT109" s="86"/>
      <c r="BU109" s="86"/>
      <c r="BV109" s="72"/>
      <c r="BW109" s="72"/>
      <c r="BX109" s="72"/>
    </row>
    <row r="110" spans="2:76" s="37" customFormat="1" ht="18" customHeight="1" hidden="1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6"/>
      <c r="BQ110" s="106"/>
      <c r="BR110" s="105"/>
      <c r="BS110" s="105"/>
      <c r="BT110" s="105"/>
      <c r="BU110" s="105"/>
      <c r="BV110" s="105"/>
      <c r="BW110" s="105"/>
      <c r="BX110" s="105"/>
    </row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spans="2:76" s="37" customFormat="1" ht="18" customHeight="1" hidden="1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6"/>
      <c r="BQ157" s="106"/>
      <c r="BR157" s="106"/>
      <c r="BS157" s="106"/>
      <c r="BT157" s="106"/>
      <c r="BU157" s="106"/>
      <c r="BV157" s="106"/>
      <c r="BW157" s="106"/>
      <c r="BX157" s="106"/>
    </row>
    <row r="158" spans="2:76" s="37" customFormat="1" ht="18" customHeight="1" hidden="1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6"/>
      <c r="BQ158" s="106"/>
      <c r="BR158" s="106"/>
      <c r="BS158" s="106"/>
      <c r="BT158" s="106"/>
      <c r="BU158" s="106"/>
      <c r="BV158" s="106"/>
      <c r="BW158" s="106"/>
      <c r="BX158" s="106"/>
    </row>
    <row r="159" spans="2:76" s="37" customFormat="1" ht="18" customHeight="1" hidden="1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6"/>
      <c r="BQ159" s="106"/>
      <c r="BR159" s="106"/>
      <c r="BS159" s="106"/>
      <c r="BT159" s="106"/>
      <c r="BU159" s="106"/>
      <c r="BV159" s="106"/>
      <c r="BW159" s="106"/>
      <c r="BX159" s="106"/>
    </row>
    <row r="160" spans="2:76" s="37" customFormat="1" ht="18" customHeight="1" hidden="1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6"/>
      <c r="BQ160" s="106"/>
      <c r="BR160" s="106"/>
      <c r="BS160" s="106"/>
      <c r="BT160" s="106"/>
      <c r="BU160" s="106"/>
      <c r="BV160" s="106"/>
      <c r="BW160" s="106"/>
      <c r="BX160" s="106"/>
    </row>
    <row r="161" spans="2:76" s="37" customFormat="1" ht="18" customHeight="1" hidden="1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6"/>
      <c r="BQ161" s="106"/>
      <c r="BR161" s="106"/>
      <c r="BS161" s="106"/>
      <c r="BT161" s="106"/>
      <c r="BU161" s="106"/>
      <c r="BV161" s="106"/>
      <c r="BW161" s="106"/>
      <c r="BX161" s="106"/>
    </row>
    <row r="162" spans="2:76" s="37" customFormat="1" ht="18" customHeight="1" hidden="1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6"/>
      <c r="BQ162" s="106"/>
      <c r="BR162" s="106"/>
      <c r="BS162" s="106"/>
      <c r="BT162" s="106"/>
      <c r="BU162" s="106"/>
      <c r="BV162" s="106"/>
      <c r="BW162" s="106"/>
      <c r="BX162" s="106"/>
    </row>
    <row r="163" spans="2:76" s="37" customFormat="1" ht="18" customHeight="1" hidden="1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6"/>
      <c r="BQ163" s="106"/>
      <c r="BR163" s="106"/>
      <c r="BS163" s="106"/>
      <c r="BT163" s="106"/>
      <c r="BU163" s="106"/>
      <c r="BV163" s="106"/>
      <c r="BW163" s="106"/>
      <c r="BX163" s="106"/>
    </row>
    <row r="164" spans="2:76" s="37" customFormat="1" ht="18" customHeight="1" hidden="1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6"/>
      <c r="BQ164" s="106"/>
      <c r="BR164" s="106"/>
      <c r="BS164" s="106"/>
      <c r="BT164" s="106"/>
      <c r="BU164" s="106"/>
      <c r="BV164" s="106"/>
      <c r="BW164" s="106"/>
      <c r="BX164" s="106"/>
    </row>
    <row r="165" spans="2:76" s="37" customFormat="1" ht="18" customHeight="1" hidden="1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6"/>
      <c r="BQ165" s="106"/>
      <c r="BR165" s="106"/>
      <c r="BS165" s="106"/>
      <c r="BT165" s="106"/>
      <c r="BU165" s="106"/>
      <c r="BV165" s="106"/>
      <c r="BW165" s="106"/>
      <c r="BX165" s="106"/>
    </row>
    <row r="166" spans="2:76" s="37" customFormat="1" ht="18" customHeight="1" hidden="1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6"/>
      <c r="BQ166" s="106"/>
      <c r="BR166" s="106"/>
      <c r="BS166" s="106"/>
      <c r="BT166" s="106"/>
      <c r="BU166" s="106"/>
      <c r="BV166" s="106"/>
      <c r="BW166" s="106"/>
      <c r="BX166" s="106"/>
    </row>
    <row r="167" spans="2:76" s="37" customFormat="1" ht="18" customHeight="1" hidden="1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6"/>
      <c r="BQ167" s="106"/>
      <c r="BR167" s="106"/>
      <c r="BS167" s="106"/>
      <c r="BT167" s="106"/>
      <c r="BU167" s="106"/>
      <c r="BV167" s="106"/>
      <c r="BW167" s="106"/>
      <c r="BX167" s="106"/>
    </row>
    <row r="168" spans="2:76" s="37" customFormat="1" ht="18" customHeight="1" hidden="1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6"/>
      <c r="BQ168" s="106"/>
      <c r="BR168" s="106"/>
      <c r="BS168" s="106"/>
      <c r="BT168" s="106"/>
      <c r="BU168" s="106"/>
      <c r="BV168" s="106"/>
      <c r="BW168" s="106"/>
      <c r="BX168" s="106"/>
    </row>
    <row r="169" spans="2:76" s="37" customFormat="1" ht="18" customHeight="1" hidden="1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6"/>
      <c r="BQ169" s="106"/>
      <c r="BR169" s="106"/>
      <c r="BS169" s="106"/>
      <c r="BT169" s="106"/>
      <c r="BU169" s="106"/>
      <c r="BV169" s="106"/>
      <c r="BW169" s="106"/>
      <c r="BX169" s="106"/>
    </row>
    <row r="170" spans="2:76" s="37" customFormat="1" ht="18" customHeight="1" hidden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6"/>
      <c r="BQ170" s="106"/>
      <c r="BR170" s="106"/>
      <c r="BS170" s="106"/>
      <c r="BT170" s="106"/>
      <c r="BU170" s="106"/>
      <c r="BV170" s="106"/>
      <c r="BW170" s="106"/>
      <c r="BX170" s="106"/>
    </row>
    <row r="171" spans="2:76" s="37" customFormat="1" ht="18" customHeight="1" hidden="1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6"/>
      <c r="BQ171" s="106"/>
      <c r="BR171" s="106"/>
      <c r="BS171" s="106"/>
      <c r="BT171" s="106"/>
      <c r="BU171" s="106"/>
      <c r="BV171" s="106"/>
      <c r="BW171" s="106"/>
      <c r="BX171" s="106"/>
    </row>
    <row r="172" spans="2:76" s="37" customFormat="1" ht="18" customHeight="1" hidden="1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6"/>
      <c r="BQ172" s="106"/>
      <c r="BR172" s="106"/>
      <c r="BS172" s="106"/>
      <c r="BT172" s="106"/>
      <c r="BU172" s="106"/>
      <c r="BV172" s="106"/>
      <c r="BW172" s="106"/>
      <c r="BX172" s="106"/>
    </row>
    <row r="173" spans="2:76" s="37" customFormat="1" ht="18" customHeight="1" hidden="1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6"/>
      <c r="BQ173" s="106"/>
      <c r="BR173" s="106"/>
      <c r="BS173" s="106"/>
      <c r="BT173" s="106"/>
      <c r="BU173" s="106"/>
      <c r="BV173" s="106"/>
      <c r="BW173" s="106"/>
      <c r="BX173" s="106"/>
    </row>
    <row r="174" spans="2:76" s="37" customFormat="1" ht="18" customHeight="1" hidden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6"/>
      <c r="BQ174" s="106"/>
      <c r="BR174" s="106"/>
      <c r="BS174" s="106"/>
      <c r="BT174" s="106"/>
      <c r="BU174" s="106"/>
      <c r="BV174" s="106"/>
      <c r="BW174" s="106"/>
      <c r="BX174" s="106"/>
    </row>
    <row r="175" spans="2:76" s="37" customFormat="1" ht="18" customHeight="1" hidden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6"/>
      <c r="BQ175" s="106"/>
      <c r="BR175" s="106"/>
      <c r="BS175" s="106"/>
      <c r="BT175" s="106"/>
      <c r="BU175" s="106"/>
      <c r="BV175" s="106"/>
      <c r="BW175" s="106"/>
      <c r="BX175" s="106"/>
    </row>
    <row r="176" spans="2:76" s="37" customFormat="1" ht="18" customHeight="1" hidden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6"/>
      <c r="BQ176" s="106"/>
      <c r="BR176" s="106"/>
      <c r="BS176" s="106"/>
      <c r="BT176" s="106"/>
      <c r="BU176" s="106"/>
      <c r="BV176" s="106"/>
      <c r="BW176" s="106"/>
      <c r="BX176" s="106"/>
    </row>
    <row r="177" spans="2:76" s="37" customFormat="1" ht="18" customHeight="1" hidden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6"/>
      <c r="BQ177" s="106"/>
      <c r="BR177" s="106"/>
      <c r="BS177" s="106"/>
      <c r="BT177" s="106"/>
      <c r="BU177" s="106"/>
      <c r="BV177" s="106"/>
      <c r="BW177" s="106"/>
      <c r="BX177" s="106"/>
    </row>
    <row r="178" spans="2:76" s="37" customFormat="1" ht="18" customHeight="1" hidden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6"/>
      <c r="BQ178" s="106"/>
      <c r="BR178" s="106"/>
      <c r="BS178" s="106"/>
      <c r="BT178" s="106"/>
      <c r="BU178" s="106"/>
      <c r="BV178" s="106"/>
      <c r="BW178" s="106"/>
      <c r="BX178" s="106"/>
    </row>
    <row r="179" spans="2:76" s="37" customFormat="1" ht="18" customHeight="1" hidden="1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6"/>
      <c r="BQ179" s="106"/>
      <c r="BR179" s="106"/>
      <c r="BS179" s="106"/>
      <c r="BT179" s="106"/>
      <c r="BU179" s="106"/>
      <c r="BV179" s="106"/>
      <c r="BW179" s="106"/>
      <c r="BX179" s="106"/>
    </row>
    <row r="180" spans="2:76" s="37" customFormat="1" ht="18" customHeight="1" hidden="1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6"/>
      <c r="BQ180" s="106"/>
      <c r="BR180" s="106"/>
      <c r="BS180" s="106"/>
      <c r="BT180" s="106"/>
      <c r="BU180" s="106"/>
      <c r="BV180" s="106"/>
      <c r="BW180" s="106"/>
      <c r="BX180" s="106"/>
    </row>
    <row r="181" spans="2:76" s="37" customFormat="1" ht="18" customHeight="1" hidden="1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6"/>
      <c r="BQ181" s="106"/>
      <c r="BR181" s="106"/>
      <c r="BS181" s="106"/>
      <c r="BT181" s="106"/>
      <c r="BU181" s="106"/>
      <c r="BV181" s="106"/>
      <c r="BW181" s="106"/>
      <c r="BX181" s="106"/>
    </row>
    <row r="182" spans="2:76" s="37" customFormat="1" ht="18" customHeight="1" hidden="1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6"/>
      <c r="BQ182" s="106"/>
      <c r="BR182" s="106"/>
      <c r="BS182" s="106"/>
      <c r="BT182" s="106"/>
      <c r="BU182" s="106"/>
      <c r="BV182" s="106"/>
      <c r="BW182" s="106"/>
      <c r="BX182" s="106"/>
    </row>
    <row r="183" spans="2:76" s="37" customFormat="1" ht="18" customHeight="1" hidden="1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6"/>
      <c r="BQ183" s="106"/>
      <c r="BR183" s="106"/>
      <c r="BS183" s="106"/>
      <c r="BT183" s="106"/>
      <c r="BU183" s="106"/>
      <c r="BV183" s="106"/>
      <c r="BW183" s="106"/>
      <c r="BX183" s="106"/>
    </row>
    <row r="184" spans="2:76" s="37" customFormat="1" ht="18" customHeight="1" hidden="1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6"/>
      <c r="BQ184" s="106"/>
      <c r="BR184" s="106"/>
      <c r="BS184" s="106"/>
      <c r="BT184" s="106"/>
      <c r="BU184" s="106"/>
      <c r="BV184" s="106"/>
      <c r="BW184" s="106"/>
      <c r="BX184" s="106"/>
    </row>
    <row r="185" spans="2:76" s="37" customFormat="1" ht="18" customHeight="1" hidden="1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6"/>
      <c r="BQ185" s="106"/>
      <c r="BR185" s="106"/>
      <c r="BS185" s="106"/>
      <c r="BT185" s="106"/>
      <c r="BU185" s="106"/>
      <c r="BV185" s="106"/>
      <c r="BW185" s="106"/>
      <c r="BX185" s="106"/>
    </row>
    <row r="186" spans="2:76" s="37" customFormat="1" ht="18" customHeight="1" hidden="1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6"/>
      <c r="BQ186" s="106"/>
      <c r="BR186" s="106"/>
      <c r="BS186" s="106"/>
      <c r="BT186" s="106"/>
      <c r="BU186" s="106"/>
      <c r="BV186" s="106"/>
      <c r="BW186" s="106"/>
      <c r="BX186" s="106"/>
    </row>
    <row r="187" spans="2:76" s="37" customFormat="1" ht="18" customHeight="1" hidden="1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6"/>
      <c r="BQ187" s="106"/>
      <c r="BR187" s="106"/>
      <c r="BS187" s="106"/>
      <c r="BT187" s="106"/>
      <c r="BU187" s="106"/>
      <c r="BV187" s="106"/>
      <c r="BW187" s="106"/>
      <c r="BX187" s="106"/>
    </row>
    <row r="188" spans="2:76" s="37" customFormat="1" ht="18" customHeight="1" hidden="1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6"/>
      <c r="BQ188" s="106"/>
      <c r="BR188" s="106"/>
      <c r="BS188" s="106"/>
      <c r="BT188" s="106"/>
      <c r="BU188" s="106"/>
      <c r="BV188" s="106"/>
      <c r="BW188" s="106"/>
      <c r="BX188" s="106"/>
    </row>
    <row r="189" spans="2:76" s="37" customFormat="1" ht="18" customHeight="1" hidden="1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6"/>
      <c r="BQ189" s="106"/>
      <c r="BR189" s="106"/>
      <c r="BS189" s="106"/>
      <c r="BT189" s="106"/>
      <c r="BU189" s="106"/>
      <c r="BV189" s="106"/>
      <c r="BW189" s="106"/>
      <c r="BX189" s="106"/>
    </row>
    <row r="190" spans="2:76" s="37" customFormat="1" ht="18" customHeight="1" hidden="1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6"/>
      <c r="BQ190" s="106"/>
      <c r="BR190" s="106"/>
      <c r="BS190" s="106"/>
      <c r="BT190" s="106"/>
      <c r="BU190" s="106"/>
      <c r="BV190" s="106"/>
      <c r="BW190" s="106"/>
      <c r="BX190" s="106"/>
    </row>
    <row r="191" spans="2:76" s="37" customFormat="1" ht="18" customHeight="1" hidden="1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6"/>
      <c r="BQ191" s="106"/>
      <c r="BR191" s="106"/>
      <c r="BS191" s="106"/>
      <c r="BT191" s="106"/>
      <c r="BU191" s="106"/>
      <c r="BV191" s="106"/>
      <c r="BW191" s="106"/>
      <c r="BX191" s="106"/>
    </row>
    <row r="192" spans="2:76" s="37" customFormat="1" ht="18" customHeight="1" hidden="1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6"/>
      <c r="BQ192" s="106"/>
      <c r="BR192" s="106"/>
      <c r="BS192" s="106"/>
      <c r="BT192" s="106"/>
      <c r="BU192" s="106"/>
      <c r="BV192" s="106"/>
      <c r="BW192" s="106"/>
      <c r="BX192" s="106"/>
    </row>
    <row r="193" spans="2:76" s="37" customFormat="1" ht="18" customHeight="1" hidden="1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6"/>
      <c r="BQ193" s="106"/>
      <c r="BR193" s="106"/>
      <c r="BS193" s="106"/>
      <c r="BT193" s="106"/>
      <c r="BU193" s="106"/>
      <c r="BV193" s="106"/>
      <c r="BW193" s="106"/>
      <c r="BX193" s="106"/>
    </row>
    <row r="194" spans="2:76" s="37" customFormat="1" ht="18" customHeight="1" hidden="1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6"/>
      <c r="BQ194" s="106"/>
      <c r="BR194" s="106"/>
      <c r="BS194" s="106"/>
      <c r="BT194" s="106"/>
      <c r="BU194" s="106"/>
      <c r="BV194" s="106"/>
      <c r="BW194" s="106"/>
      <c r="BX194" s="106"/>
    </row>
    <row r="195" spans="2:76" s="37" customFormat="1" ht="18" customHeight="1" hidden="1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6"/>
      <c r="BQ195" s="106"/>
      <c r="BR195" s="106"/>
      <c r="BS195" s="106"/>
      <c r="BT195" s="106"/>
      <c r="BU195" s="106"/>
      <c r="BV195" s="106"/>
      <c r="BW195" s="106"/>
      <c r="BX195" s="106"/>
    </row>
    <row r="196" spans="2:76" s="37" customFormat="1" ht="18" customHeight="1" hidden="1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6"/>
      <c r="BQ196" s="106"/>
      <c r="BR196" s="106"/>
      <c r="BS196" s="106"/>
      <c r="BT196" s="106"/>
      <c r="BU196" s="106"/>
      <c r="BV196" s="106"/>
      <c r="BW196" s="106"/>
      <c r="BX196" s="106"/>
    </row>
    <row r="197" spans="2:76" s="37" customFormat="1" ht="18" customHeight="1" hidden="1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6"/>
      <c r="BQ197" s="106"/>
      <c r="BR197" s="106"/>
      <c r="BS197" s="106"/>
      <c r="BT197" s="106"/>
      <c r="BU197" s="106"/>
      <c r="BV197" s="106"/>
      <c r="BW197" s="106"/>
      <c r="BX197" s="106"/>
    </row>
    <row r="198" spans="2:76" s="37" customFormat="1" ht="18" customHeight="1" hidden="1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6"/>
      <c r="BQ198" s="106"/>
      <c r="BR198" s="106"/>
      <c r="BS198" s="106"/>
      <c r="BT198" s="106"/>
      <c r="BU198" s="106"/>
      <c r="BV198" s="106"/>
      <c r="BW198" s="106"/>
      <c r="BX198" s="106"/>
    </row>
    <row r="199" spans="2:76" s="37" customFormat="1" ht="18" customHeight="1" hidden="1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6"/>
      <c r="BQ199" s="106"/>
      <c r="BR199" s="106"/>
      <c r="BS199" s="106"/>
      <c r="BT199" s="106"/>
      <c r="BU199" s="106"/>
      <c r="BV199" s="106"/>
      <c r="BW199" s="106"/>
      <c r="BX199" s="106"/>
    </row>
    <row r="200" spans="2:76" s="37" customFormat="1" ht="18" customHeight="1" hidden="1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6"/>
      <c r="BQ200" s="106"/>
      <c r="BR200" s="106"/>
      <c r="BS200" s="106"/>
      <c r="BT200" s="106"/>
      <c r="BU200" s="106"/>
      <c r="BV200" s="106"/>
      <c r="BW200" s="106"/>
      <c r="BX200" s="106"/>
    </row>
    <row r="201" spans="2:76" s="37" customFormat="1" ht="18" customHeight="1" hidden="1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6"/>
      <c r="BQ201" s="106"/>
      <c r="BR201" s="106"/>
      <c r="BS201" s="106"/>
      <c r="BT201" s="106"/>
      <c r="BU201" s="106"/>
      <c r="BV201" s="106"/>
      <c r="BW201" s="106"/>
      <c r="BX201" s="106"/>
    </row>
    <row r="202" spans="2:76" s="37" customFormat="1" ht="18" customHeight="1" hidden="1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6"/>
      <c r="BQ202" s="106"/>
      <c r="BR202" s="106"/>
      <c r="BS202" s="106"/>
      <c r="BT202" s="106"/>
      <c r="BU202" s="106"/>
      <c r="BV202" s="106"/>
      <c r="BW202" s="106"/>
      <c r="BX202" s="106"/>
    </row>
    <row r="203" spans="2:76" s="37" customFormat="1" ht="18" customHeight="1" hidden="1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6"/>
      <c r="BQ203" s="106"/>
      <c r="BR203" s="106"/>
      <c r="BS203" s="106"/>
      <c r="BT203" s="106"/>
      <c r="BU203" s="106"/>
      <c r="BV203" s="106"/>
      <c r="BW203" s="106"/>
      <c r="BX203" s="106"/>
    </row>
    <row r="204" spans="2:76" s="37" customFormat="1" ht="18" customHeight="1" hidden="1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6"/>
      <c r="BQ204" s="106"/>
      <c r="BR204" s="106"/>
      <c r="BS204" s="106"/>
      <c r="BT204" s="106"/>
      <c r="BU204" s="106"/>
      <c r="BV204" s="106"/>
      <c r="BW204" s="106"/>
      <c r="BX204" s="106"/>
    </row>
    <row r="205" spans="2:76" s="37" customFormat="1" ht="18" customHeight="1" hidden="1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6"/>
      <c r="BQ205" s="106"/>
      <c r="BR205" s="106"/>
      <c r="BS205" s="106"/>
      <c r="BT205" s="106"/>
      <c r="BU205" s="106"/>
      <c r="BV205" s="106"/>
      <c r="BW205" s="106"/>
      <c r="BX205" s="106"/>
    </row>
    <row r="206" spans="2:76" s="37" customFormat="1" ht="18" customHeight="1" hidden="1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6"/>
      <c r="BQ206" s="106"/>
      <c r="BR206" s="106"/>
      <c r="BS206" s="106"/>
      <c r="BT206" s="106"/>
      <c r="BU206" s="106"/>
      <c r="BV206" s="106"/>
      <c r="BW206" s="106"/>
      <c r="BX206" s="106"/>
    </row>
    <row r="207" spans="2:76" s="37" customFormat="1" ht="18" customHeight="1" hidden="1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6"/>
      <c r="BQ207" s="106"/>
      <c r="BR207" s="106"/>
      <c r="BS207" s="106"/>
      <c r="BT207" s="106"/>
      <c r="BU207" s="106"/>
      <c r="BV207" s="106"/>
      <c r="BW207" s="106"/>
      <c r="BX207" s="106"/>
    </row>
    <row r="208" spans="2:76" s="37" customFormat="1" ht="18" customHeight="1" hidden="1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6"/>
      <c r="BQ208" s="106"/>
      <c r="BR208" s="106"/>
      <c r="BS208" s="106"/>
      <c r="BT208" s="106"/>
      <c r="BU208" s="106"/>
      <c r="BV208" s="106"/>
      <c r="BW208" s="106"/>
      <c r="BX208" s="106"/>
    </row>
    <row r="209" spans="2:76" s="37" customFormat="1" ht="18" customHeight="1" hidden="1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6"/>
      <c r="BQ209" s="106"/>
      <c r="BR209" s="106"/>
      <c r="BS209" s="106"/>
      <c r="BT209" s="106"/>
      <c r="BU209" s="106"/>
      <c r="BV209" s="106"/>
      <c r="BW209" s="106"/>
      <c r="BX209" s="106"/>
    </row>
    <row r="210" spans="2:76" s="37" customFormat="1" ht="18" customHeight="1" hidden="1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6"/>
      <c r="BQ210" s="106"/>
      <c r="BR210" s="106"/>
      <c r="BS210" s="106"/>
      <c r="BT210" s="106"/>
      <c r="BU210" s="106"/>
      <c r="BV210" s="106"/>
      <c r="BW210" s="106"/>
      <c r="BX210" s="106"/>
    </row>
    <row r="211" spans="2:76" s="37" customFormat="1" ht="18" customHeight="1" hidden="1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6"/>
      <c r="BQ211" s="106"/>
      <c r="BR211" s="106"/>
      <c r="BS211" s="106"/>
      <c r="BT211" s="106"/>
      <c r="BU211" s="106"/>
      <c r="BV211" s="106"/>
      <c r="BW211" s="106"/>
      <c r="BX211" s="106"/>
    </row>
    <row r="212" spans="2:76" s="37" customFormat="1" ht="18" customHeight="1" hidden="1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6"/>
      <c r="BQ212" s="106"/>
      <c r="BR212" s="106"/>
      <c r="BS212" s="106"/>
      <c r="BT212" s="106"/>
      <c r="BU212" s="106"/>
      <c r="BV212" s="106"/>
      <c r="BW212" s="106"/>
      <c r="BX212" s="106"/>
    </row>
    <row r="213" spans="2:76" s="37" customFormat="1" ht="18" customHeight="1" hidden="1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6"/>
      <c r="BQ213" s="106"/>
      <c r="BR213" s="106"/>
      <c r="BS213" s="106"/>
      <c r="BT213" s="106"/>
      <c r="BU213" s="106"/>
      <c r="BV213" s="106"/>
      <c r="BW213" s="106"/>
      <c r="BX213" s="106"/>
    </row>
    <row r="214" spans="2:76" s="37" customFormat="1" ht="18" customHeight="1" hidden="1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6"/>
      <c r="BQ214" s="106"/>
      <c r="BR214" s="106"/>
      <c r="BS214" s="106"/>
      <c r="BT214" s="106"/>
      <c r="BU214" s="106"/>
      <c r="BV214" s="106"/>
      <c r="BW214" s="106"/>
      <c r="BX214" s="106"/>
    </row>
    <row r="215" spans="2:76" s="37" customFormat="1" ht="18" customHeight="1" hidden="1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6"/>
      <c r="BQ215" s="106"/>
      <c r="BR215" s="106"/>
      <c r="BS215" s="106"/>
      <c r="BT215" s="106"/>
      <c r="BU215" s="106"/>
      <c r="BV215" s="106"/>
      <c r="BW215" s="106"/>
      <c r="BX215" s="106"/>
    </row>
    <row r="216" spans="2:76" s="37" customFormat="1" ht="18" customHeight="1" hidden="1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6"/>
      <c r="BQ216" s="106"/>
      <c r="BR216" s="106"/>
      <c r="BS216" s="106"/>
      <c r="BT216" s="106"/>
      <c r="BU216" s="106"/>
      <c r="BV216" s="106"/>
      <c r="BW216" s="106"/>
      <c r="BX216" s="106"/>
    </row>
    <row r="217" spans="2:76" s="37" customFormat="1" ht="18" customHeight="1" hidden="1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6"/>
      <c r="BQ217" s="106"/>
      <c r="BR217" s="106"/>
      <c r="BS217" s="106"/>
      <c r="BT217" s="106"/>
      <c r="BU217" s="106"/>
      <c r="BV217" s="106"/>
      <c r="BW217" s="106"/>
      <c r="BX217" s="106"/>
    </row>
    <row r="218" spans="2:76" s="37" customFormat="1" ht="18" customHeight="1" hidden="1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6"/>
      <c r="BQ218" s="106"/>
      <c r="BR218" s="106"/>
      <c r="BS218" s="106"/>
      <c r="BT218" s="106"/>
      <c r="BU218" s="106"/>
      <c r="BV218" s="106"/>
      <c r="BW218" s="106"/>
      <c r="BX218" s="106"/>
    </row>
    <row r="219" spans="2:76" s="37" customFormat="1" ht="18" customHeight="1" hidden="1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6"/>
      <c r="BQ219" s="106"/>
      <c r="BR219" s="106"/>
      <c r="BS219" s="106"/>
      <c r="BT219" s="106"/>
      <c r="BU219" s="106"/>
      <c r="BV219" s="106"/>
      <c r="BW219" s="106"/>
      <c r="BX219" s="106"/>
    </row>
    <row r="220" spans="2:76" s="37" customFormat="1" ht="18" customHeight="1" hidden="1"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6"/>
      <c r="BQ220" s="106"/>
      <c r="BR220" s="106"/>
      <c r="BS220" s="106"/>
      <c r="BT220" s="106"/>
      <c r="BU220" s="106"/>
      <c r="BV220" s="106"/>
      <c r="BW220" s="106"/>
      <c r="BX220" s="106"/>
    </row>
    <row r="221" spans="2:76" s="37" customFormat="1" ht="18" customHeight="1" hidden="1"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6"/>
      <c r="BQ221" s="106"/>
      <c r="BR221" s="106"/>
      <c r="BS221" s="106"/>
      <c r="BT221" s="106"/>
      <c r="BU221" s="106"/>
      <c r="BV221" s="106"/>
      <c r="BW221" s="106"/>
      <c r="BX221" s="106"/>
    </row>
    <row r="222" spans="2:76" s="37" customFormat="1" ht="18" customHeight="1" hidden="1"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6"/>
      <c r="BQ222" s="106"/>
      <c r="BR222" s="106"/>
      <c r="BS222" s="106"/>
      <c r="BT222" s="106"/>
      <c r="BU222" s="106"/>
      <c r="BV222" s="106"/>
      <c r="BW222" s="106"/>
      <c r="BX222" s="106"/>
    </row>
    <row r="223" spans="2:76" s="37" customFormat="1" ht="18" customHeight="1" hidden="1"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6"/>
      <c r="BQ223" s="106"/>
      <c r="BR223" s="106"/>
      <c r="BS223" s="106"/>
      <c r="BT223" s="106"/>
      <c r="BU223" s="106"/>
      <c r="BV223" s="106"/>
      <c r="BW223" s="106"/>
      <c r="BX223" s="106"/>
    </row>
    <row r="224" spans="2:76" s="37" customFormat="1" ht="18" customHeight="1" hidden="1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6"/>
      <c r="BQ224" s="106"/>
      <c r="BR224" s="106"/>
      <c r="BS224" s="106"/>
      <c r="BT224" s="106"/>
      <c r="BU224" s="106"/>
      <c r="BV224" s="106"/>
      <c r="BW224" s="106"/>
      <c r="BX224" s="106"/>
    </row>
    <row r="225" spans="2:76" s="37" customFormat="1" ht="18" customHeight="1" hidden="1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6"/>
      <c r="BQ225" s="106"/>
      <c r="BR225" s="106"/>
      <c r="BS225" s="106"/>
      <c r="BT225" s="106"/>
      <c r="BU225" s="106"/>
      <c r="BV225" s="106"/>
      <c r="BW225" s="106"/>
      <c r="BX225" s="106"/>
    </row>
    <row r="226" spans="2:76" s="37" customFormat="1" ht="18" customHeight="1" hidden="1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6"/>
      <c r="BQ226" s="106"/>
      <c r="BR226" s="106"/>
      <c r="BS226" s="106"/>
      <c r="BT226" s="106"/>
      <c r="BU226" s="106"/>
      <c r="BV226" s="106"/>
      <c r="BW226" s="106"/>
      <c r="BX226" s="106"/>
    </row>
    <row r="227" spans="2:76" s="37" customFormat="1" ht="18" customHeight="1" hidden="1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6"/>
      <c r="BQ227" s="106"/>
      <c r="BR227" s="106"/>
      <c r="BS227" s="106"/>
      <c r="BT227" s="106"/>
      <c r="BU227" s="106"/>
      <c r="BV227" s="106"/>
      <c r="BW227" s="106"/>
      <c r="BX227" s="106"/>
    </row>
    <row r="228" spans="2:76" s="37" customFormat="1" ht="18" customHeight="1" hidden="1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6"/>
      <c r="BQ228" s="106"/>
      <c r="BR228" s="106"/>
      <c r="BS228" s="106"/>
      <c r="BT228" s="106"/>
      <c r="BU228" s="106"/>
      <c r="BV228" s="106"/>
      <c r="BW228" s="106"/>
      <c r="BX228" s="106"/>
    </row>
    <row r="229" spans="2:76" s="37" customFormat="1" ht="18" customHeight="1" hidden="1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6"/>
      <c r="BQ229" s="106"/>
      <c r="BR229" s="106"/>
      <c r="BS229" s="106"/>
      <c r="BT229" s="106"/>
      <c r="BU229" s="106"/>
      <c r="BV229" s="106"/>
      <c r="BW229" s="106"/>
      <c r="BX229" s="106"/>
    </row>
    <row r="230" spans="2:76" s="37" customFormat="1" ht="18" customHeight="1" hidden="1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6"/>
      <c r="BQ230" s="106"/>
      <c r="BR230" s="106"/>
      <c r="BS230" s="106"/>
      <c r="BT230" s="106"/>
      <c r="BU230" s="106"/>
      <c r="BV230" s="106"/>
      <c r="BW230" s="106"/>
      <c r="BX230" s="106"/>
    </row>
    <row r="231" spans="2:76" s="37" customFormat="1" ht="18" customHeight="1" hidden="1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6"/>
      <c r="BQ231" s="106"/>
      <c r="BR231" s="106"/>
      <c r="BS231" s="106"/>
      <c r="BT231" s="106"/>
      <c r="BU231" s="106"/>
      <c r="BV231" s="106"/>
      <c r="BW231" s="106"/>
      <c r="BX231" s="106"/>
    </row>
    <row r="232" spans="2:76" s="37" customFormat="1" ht="18" customHeight="1" hidden="1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6"/>
      <c r="BQ232" s="106"/>
      <c r="BR232" s="106"/>
      <c r="BS232" s="106"/>
      <c r="BT232" s="106"/>
      <c r="BU232" s="106"/>
      <c r="BV232" s="106"/>
      <c r="BW232" s="106"/>
      <c r="BX232" s="106"/>
    </row>
    <row r="233" spans="2:76" s="37" customFormat="1" ht="18" customHeight="1" hidden="1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6"/>
      <c r="BQ233" s="106"/>
      <c r="BR233" s="106"/>
      <c r="BS233" s="106"/>
      <c r="BT233" s="106"/>
      <c r="BU233" s="106"/>
      <c r="BV233" s="106"/>
      <c r="BW233" s="106"/>
      <c r="BX233" s="106"/>
    </row>
    <row r="234" spans="2:76" s="37" customFormat="1" ht="18" customHeight="1" hidden="1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6"/>
      <c r="BQ234" s="106"/>
      <c r="BR234" s="106"/>
      <c r="BS234" s="106"/>
      <c r="BT234" s="106"/>
      <c r="BU234" s="106"/>
      <c r="BV234" s="106"/>
      <c r="BW234" s="106"/>
      <c r="BX234" s="106"/>
    </row>
    <row r="235" spans="2:76" s="37" customFormat="1" ht="18" customHeight="1" hidden="1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6"/>
      <c r="BQ235" s="106"/>
      <c r="BR235" s="106"/>
      <c r="BS235" s="106"/>
      <c r="BT235" s="106"/>
      <c r="BU235" s="106"/>
      <c r="BV235" s="106"/>
      <c r="BW235" s="106"/>
      <c r="BX235" s="106"/>
    </row>
    <row r="236" spans="2:76" s="37" customFormat="1" ht="18" customHeight="1" hidden="1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6"/>
      <c r="BQ236" s="106"/>
      <c r="BR236" s="106"/>
      <c r="BS236" s="106"/>
      <c r="BT236" s="106"/>
      <c r="BU236" s="106"/>
      <c r="BV236" s="106"/>
      <c r="BW236" s="106"/>
      <c r="BX236" s="106"/>
    </row>
    <row r="237" spans="2:76" s="37" customFormat="1" ht="18" customHeight="1" hidden="1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6"/>
      <c r="BQ237" s="106"/>
      <c r="BR237" s="106"/>
      <c r="BS237" s="106"/>
      <c r="BT237" s="106"/>
      <c r="BU237" s="106"/>
      <c r="BV237" s="106"/>
      <c r="BW237" s="106"/>
      <c r="BX237" s="106"/>
    </row>
    <row r="238" spans="2:76" s="37" customFormat="1" ht="18" customHeight="1" hidden="1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6"/>
      <c r="BQ238" s="106"/>
      <c r="BR238" s="106"/>
      <c r="BS238" s="106"/>
      <c r="BT238" s="106"/>
      <c r="BU238" s="106"/>
      <c r="BV238" s="106"/>
      <c r="BW238" s="106"/>
      <c r="BX238" s="106"/>
    </row>
    <row r="239" spans="2:76" s="37" customFormat="1" ht="18" customHeight="1" hidden="1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6"/>
      <c r="BQ239" s="106"/>
      <c r="BR239" s="106"/>
      <c r="BS239" s="106"/>
      <c r="BT239" s="106"/>
      <c r="BU239" s="106"/>
      <c r="BV239" s="106"/>
      <c r="BW239" s="106"/>
      <c r="BX239" s="106"/>
    </row>
    <row r="240" spans="2:76" s="37" customFormat="1" ht="18" customHeight="1" hidden="1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6"/>
      <c r="BQ240" s="106"/>
      <c r="BR240" s="106"/>
      <c r="BS240" s="106"/>
      <c r="BT240" s="106"/>
      <c r="BU240" s="106"/>
      <c r="BV240" s="106"/>
      <c r="BW240" s="106"/>
      <c r="BX240" s="106"/>
    </row>
    <row r="241" spans="2:76" s="37" customFormat="1" ht="18" customHeight="1" hidden="1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6"/>
      <c r="BQ241" s="106"/>
      <c r="BR241" s="106"/>
      <c r="BS241" s="106"/>
      <c r="BT241" s="106"/>
      <c r="BU241" s="106"/>
      <c r="BV241" s="106"/>
      <c r="BW241" s="106"/>
      <c r="BX241" s="106"/>
    </row>
    <row r="242" spans="2:76" s="37" customFormat="1" ht="18" customHeight="1" hidden="1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6"/>
      <c r="BQ242" s="106"/>
      <c r="BR242" s="106"/>
      <c r="BS242" s="106"/>
      <c r="BT242" s="106"/>
      <c r="BU242" s="106"/>
      <c r="BV242" s="106"/>
      <c r="BW242" s="106"/>
      <c r="BX242" s="106"/>
    </row>
    <row r="243" spans="2:76" s="37" customFormat="1" ht="18" customHeight="1" hidden="1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6"/>
      <c r="BQ243" s="106"/>
      <c r="BR243" s="106"/>
      <c r="BS243" s="106"/>
      <c r="BT243" s="106"/>
      <c r="BU243" s="106"/>
      <c r="BV243" s="106"/>
      <c r="BW243" s="106"/>
      <c r="BX243" s="106"/>
    </row>
    <row r="244" spans="2:76" s="37" customFormat="1" ht="18" customHeight="1" hidden="1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6"/>
      <c r="BQ244" s="106"/>
      <c r="BR244" s="106"/>
      <c r="BS244" s="106"/>
      <c r="BT244" s="106"/>
      <c r="BU244" s="106"/>
      <c r="BV244" s="106"/>
      <c r="BW244" s="106"/>
      <c r="BX244" s="106"/>
    </row>
    <row r="245" spans="2:76" s="37" customFormat="1" ht="18" customHeight="1" hidden="1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6"/>
      <c r="BQ245" s="106"/>
      <c r="BR245" s="106"/>
      <c r="BS245" s="106"/>
      <c r="BT245" s="106"/>
      <c r="BU245" s="106"/>
      <c r="BV245" s="106"/>
      <c r="BW245" s="106"/>
      <c r="BX245" s="106"/>
    </row>
    <row r="246" spans="2:76" s="37" customFormat="1" ht="18" customHeight="1" hidden="1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6"/>
      <c r="BQ246" s="106"/>
      <c r="BR246" s="106"/>
      <c r="BS246" s="106"/>
      <c r="BT246" s="106"/>
      <c r="BU246" s="106"/>
      <c r="BV246" s="106"/>
      <c r="BW246" s="106"/>
      <c r="BX246" s="106"/>
    </row>
    <row r="247" spans="2:76" s="37" customFormat="1" ht="18" customHeight="1" hidden="1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6"/>
      <c r="BQ247" s="106"/>
      <c r="BR247" s="106"/>
      <c r="BS247" s="106"/>
      <c r="BT247" s="106"/>
      <c r="BU247" s="106"/>
      <c r="BV247" s="106"/>
      <c r="BW247" s="106"/>
      <c r="BX247" s="106"/>
    </row>
    <row r="248" spans="2:76" s="37" customFormat="1" ht="18" customHeight="1" hidden="1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6"/>
      <c r="BQ248" s="106"/>
      <c r="BR248" s="106"/>
      <c r="BS248" s="106"/>
      <c r="BT248" s="106"/>
      <c r="BU248" s="106"/>
      <c r="BV248" s="106"/>
      <c r="BW248" s="106"/>
      <c r="BX248" s="106"/>
    </row>
    <row r="249" spans="2:76" s="37" customFormat="1" ht="18" customHeight="1" hidden="1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6"/>
      <c r="BQ249" s="106"/>
      <c r="BR249" s="106"/>
      <c r="BS249" s="106"/>
      <c r="BT249" s="106"/>
      <c r="BU249" s="106"/>
      <c r="BV249" s="106"/>
      <c r="BW249" s="106"/>
      <c r="BX249" s="106"/>
    </row>
    <row r="250" spans="2:76" s="37" customFormat="1" ht="18" customHeight="1" hidden="1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6"/>
      <c r="BQ250" s="106"/>
      <c r="BR250" s="106"/>
      <c r="BS250" s="106"/>
      <c r="BT250" s="106"/>
      <c r="BU250" s="106"/>
      <c r="BV250" s="106"/>
      <c r="BW250" s="106"/>
      <c r="BX250" s="106"/>
    </row>
    <row r="251" spans="2:76" s="37" customFormat="1" ht="18" customHeight="1" hidden="1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6"/>
      <c r="BQ251" s="106"/>
      <c r="BR251" s="106"/>
      <c r="BS251" s="106"/>
      <c r="BT251" s="106"/>
      <c r="BU251" s="106"/>
      <c r="BV251" s="106"/>
      <c r="BW251" s="106"/>
      <c r="BX251" s="106"/>
    </row>
    <row r="252" spans="2:76" s="37" customFormat="1" ht="18" customHeight="1" hidden="1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6"/>
      <c r="BQ252" s="106"/>
      <c r="BR252" s="106"/>
      <c r="BS252" s="106"/>
      <c r="BT252" s="106"/>
      <c r="BU252" s="106"/>
      <c r="BV252" s="106"/>
      <c r="BW252" s="106"/>
      <c r="BX252" s="106"/>
    </row>
    <row r="253" spans="2:76" s="37" customFormat="1" ht="18" customHeight="1" hidden="1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6"/>
      <c r="BQ253" s="106"/>
      <c r="BR253" s="106"/>
      <c r="BS253" s="106"/>
      <c r="BT253" s="106"/>
      <c r="BU253" s="106"/>
      <c r="BV253" s="106"/>
      <c r="BW253" s="106"/>
      <c r="BX253" s="106"/>
    </row>
    <row r="254" spans="2:76" s="37" customFormat="1" ht="18" customHeight="1" hidden="1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6"/>
      <c r="BQ254" s="106"/>
      <c r="BR254" s="106"/>
      <c r="BS254" s="106"/>
      <c r="BT254" s="106"/>
      <c r="BU254" s="106"/>
      <c r="BV254" s="106"/>
      <c r="BW254" s="106"/>
      <c r="BX254" s="106"/>
    </row>
    <row r="255" spans="2:76" s="37" customFormat="1" ht="18" customHeight="1" hidden="1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6"/>
      <c r="BQ255" s="106"/>
      <c r="BR255" s="106"/>
      <c r="BS255" s="106"/>
      <c r="BT255" s="106"/>
      <c r="BU255" s="106"/>
      <c r="BV255" s="106"/>
      <c r="BW255" s="106"/>
      <c r="BX255" s="106"/>
    </row>
    <row r="256" spans="2:76" s="37" customFormat="1" ht="18" customHeight="1" hidden="1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6"/>
      <c r="BQ256" s="106"/>
      <c r="BR256" s="106"/>
      <c r="BS256" s="106"/>
      <c r="BT256" s="106"/>
      <c r="BU256" s="106"/>
      <c r="BV256" s="106"/>
      <c r="BW256" s="106"/>
      <c r="BX256" s="106"/>
    </row>
    <row r="257" spans="2:76" s="37" customFormat="1" ht="18" customHeight="1" hidden="1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6"/>
      <c r="BQ257" s="106"/>
      <c r="BR257" s="106"/>
      <c r="BS257" s="106"/>
      <c r="BT257" s="106"/>
      <c r="BU257" s="106"/>
      <c r="BV257" s="106"/>
      <c r="BW257" s="106"/>
      <c r="BX257" s="106"/>
    </row>
    <row r="258" spans="2:76" s="37" customFormat="1" ht="18" customHeight="1" hidden="1"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6"/>
      <c r="BQ258" s="106"/>
      <c r="BR258" s="106"/>
      <c r="BS258" s="106"/>
      <c r="BT258" s="106"/>
      <c r="BU258" s="106"/>
      <c r="BV258" s="106"/>
      <c r="BW258" s="106"/>
      <c r="BX258" s="106"/>
    </row>
    <row r="259" spans="2:76" s="37" customFormat="1" ht="18" customHeight="1" hidden="1"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6"/>
      <c r="BQ259" s="106"/>
      <c r="BR259" s="106"/>
      <c r="BS259" s="106"/>
      <c r="BT259" s="106"/>
      <c r="BU259" s="106"/>
      <c r="BV259" s="106"/>
      <c r="BW259" s="106"/>
      <c r="BX259" s="106"/>
    </row>
    <row r="260" spans="2:76" s="37" customFormat="1" ht="18" customHeight="1" hidden="1"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6"/>
      <c r="BQ260" s="106"/>
      <c r="BR260" s="106"/>
      <c r="BS260" s="106"/>
      <c r="BT260" s="106"/>
      <c r="BU260" s="106"/>
      <c r="BV260" s="106"/>
      <c r="BW260" s="106"/>
      <c r="BX260" s="106"/>
    </row>
    <row r="261" spans="2:76" s="37" customFormat="1" ht="18" customHeight="1" hidden="1"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6"/>
      <c r="BQ261" s="106"/>
      <c r="BR261" s="106"/>
      <c r="BS261" s="106"/>
      <c r="BT261" s="106"/>
      <c r="BU261" s="106"/>
      <c r="BV261" s="106"/>
      <c r="BW261" s="106"/>
      <c r="BX261" s="106"/>
    </row>
    <row r="262" spans="2:76" s="37" customFormat="1" ht="18" customHeight="1" hidden="1"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6"/>
      <c r="BQ262" s="106"/>
      <c r="BR262" s="106"/>
      <c r="BS262" s="106"/>
      <c r="BT262" s="106"/>
      <c r="BU262" s="106"/>
      <c r="BV262" s="106"/>
      <c r="BW262" s="106"/>
      <c r="BX262" s="106"/>
    </row>
    <row r="263" spans="2:76" s="37" customFormat="1" ht="18" customHeight="1" hidden="1"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6"/>
      <c r="BQ263" s="106"/>
      <c r="BR263" s="106"/>
      <c r="BS263" s="106"/>
      <c r="BT263" s="106"/>
      <c r="BU263" s="106"/>
      <c r="BV263" s="106"/>
      <c r="BW263" s="106"/>
      <c r="BX263" s="106"/>
    </row>
    <row r="264" spans="2:76" s="37" customFormat="1" ht="18" customHeight="1" hidden="1"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6"/>
      <c r="BQ264" s="106"/>
      <c r="BR264" s="106"/>
      <c r="BS264" s="106"/>
      <c r="BT264" s="106"/>
      <c r="BU264" s="106"/>
      <c r="BV264" s="106"/>
      <c r="BW264" s="106"/>
      <c r="BX264" s="106"/>
    </row>
    <row r="265" spans="2:76" s="37" customFormat="1" ht="18" customHeight="1" hidden="1"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6"/>
      <c r="BQ265" s="106"/>
      <c r="BR265" s="106"/>
      <c r="BS265" s="106"/>
      <c r="BT265" s="106"/>
      <c r="BU265" s="106"/>
      <c r="BV265" s="106"/>
      <c r="BW265" s="106"/>
      <c r="BX265" s="106"/>
    </row>
    <row r="266" spans="2:76" s="37" customFormat="1" ht="18" customHeight="1" hidden="1"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6"/>
      <c r="BQ266" s="106"/>
      <c r="BR266" s="106"/>
      <c r="BS266" s="106"/>
      <c r="BT266" s="106"/>
      <c r="BU266" s="106"/>
      <c r="BV266" s="106"/>
      <c r="BW266" s="106"/>
      <c r="BX266" s="106"/>
    </row>
    <row r="267" spans="2:76" s="37" customFormat="1" ht="18" customHeight="1" hidden="1"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6"/>
      <c r="BQ267" s="106"/>
      <c r="BR267" s="106"/>
      <c r="BS267" s="106"/>
      <c r="BT267" s="106"/>
      <c r="BU267" s="106"/>
      <c r="BV267" s="106"/>
      <c r="BW267" s="106"/>
      <c r="BX267" s="106"/>
    </row>
    <row r="268" spans="2:76" s="37" customFormat="1" ht="18" customHeight="1" hidden="1"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6"/>
      <c r="BQ268" s="106"/>
      <c r="BR268" s="106"/>
      <c r="BS268" s="106"/>
      <c r="BT268" s="106"/>
      <c r="BU268" s="106"/>
      <c r="BV268" s="106"/>
      <c r="BW268" s="106"/>
      <c r="BX268" s="106"/>
    </row>
    <row r="269" spans="2:76" s="37" customFormat="1" ht="18" customHeight="1" hidden="1"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6"/>
      <c r="BQ269" s="106"/>
      <c r="BR269" s="106"/>
      <c r="BS269" s="106"/>
      <c r="BT269" s="106"/>
      <c r="BU269" s="106"/>
      <c r="BV269" s="106"/>
      <c r="BW269" s="106"/>
      <c r="BX269" s="106"/>
    </row>
    <row r="270" spans="2:76" s="37" customFormat="1" ht="18" customHeight="1" hidden="1"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6"/>
      <c r="BQ270" s="106"/>
      <c r="BR270" s="106"/>
      <c r="BS270" s="106"/>
      <c r="BT270" s="106"/>
      <c r="BU270" s="106"/>
      <c r="BV270" s="106"/>
      <c r="BW270" s="106"/>
      <c r="BX270" s="106"/>
    </row>
    <row r="271" spans="2:76" s="37" customFormat="1" ht="18" customHeight="1" hidden="1"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6"/>
      <c r="BQ271" s="106"/>
      <c r="BR271" s="106"/>
      <c r="BS271" s="106"/>
      <c r="BT271" s="106"/>
      <c r="BU271" s="106"/>
      <c r="BV271" s="106"/>
      <c r="BW271" s="106"/>
      <c r="BX271" s="106"/>
    </row>
    <row r="272" spans="2:76" s="37" customFormat="1" ht="18" customHeight="1" hidden="1"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6"/>
      <c r="BQ272" s="106"/>
      <c r="BR272" s="106"/>
      <c r="BS272" s="106"/>
      <c r="BT272" s="106"/>
      <c r="BU272" s="106"/>
      <c r="BV272" s="106"/>
      <c r="BW272" s="106"/>
      <c r="BX272" s="106"/>
    </row>
    <row r="273" spans="2:76" s="37" customFormat="1" ht="18" customHeight="1" hidden="1"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6"/>
      <c r="BQ273" s="106"/>
      <c r="BR273" s="106"/>
      <c r="BS273" s="106"/>
      <c r="BT273" s="106"/>
      <c r="BU273" s="106"/>
      <c r="BV273" s="106"/>
      <c r="BW273" s="106"/>
      <c r="BX273" s="106"/>
    </row>
    <row r="274" spans="2:76" s="37" customFormat="1" ht="18" customHeight="1" hidden="1"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6"/>
      <c r="BQ274" s="106"/>
      <c r="BR274" s="106"/>
      <c r="BS274" s="106"/>
      <c r="BT274" s="106"/>
      <c r="BU274" s="106"/>
      <c r="BV274" s="106"/>
      <c r="BW274" s="106"/>
      <c r="BX274" s="106"/>
    </row>
    <row r="275" spans="2:76" s="37" customFormat="1" ht="18" customHeight="1" hidden="1"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6"/>
      <c r="BQ275" s="106"/>
      <c r="BR275" s="106"/>
      <c r="BS275" s="106"/>
      <c r="BT275" s="106"/>
      <c r="BU275" s="106"/>
      <c r="BV275" s="106"/>
      <c r="BW275" s="106"/>
      <c r="BX275" s="106"/>
    </row>
    <row r="276" spans="2:76" s="37" customFormat="1" ht="18" customHeight="1" hidden="1"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6"/>
      <c r="BQ276" s="106"/>
      <c r="BR276" s="106"/>
      <c r="BS276" s="106"/>
      <c r="BT276" s="106"/>
      <c r="BU276" s="106"/>
      <c r="BV276" s="106"/>
      <c r="BW276" s="106"/>
      <c r="BX276" s="106"/>
    </row>
    <row r="277" spans="2:76" s="37" customFormat="1" ht="18" customHeight="1" hidden="1"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6"/>
      <c r="BQ277" s="106"/>
      <c r="BR277" s="106"/>
      <c r="BS277" s="106"/>
      <c r="BT277" s="106"/>
      <c r="BU277" s="106"/>
      <c r="BV277" s="106"/>
      <c r="BW277" s="106"/>
      <c r="BX277" s="106"/>
    </row>
    <row r="278" spans="2:76" s="37" customFormat="1" ht="18" customHeight="1" hidden="1"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6"/>
      <c r="BQ278" s="106"/>
      <c r="BR278" s="106"/>
      <c r="BS278" s="106"/>
      <c r="BT278" s="106"/>
      <c r="BU278" s="106"/>
      <c r="BV278" s="106"/>
      <c r="BW278" s="106"/>
      <c r="BX278" s="106"/>
    </row>
    <row r="279" spans="2:76" s="37" customFormat="1" ht="18" customHeight="1" hidden="1"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6"/>
      <c r="BQ279" s="106"/>
      <c r="BR279" s="106"/>
      <c r="BS279" s="106"/>
      <c r="BT279" s="106"/>
      <c r="BU279" s="106"/>
      <c r="BV279" s="106"/>
      <c r="BW279" s="106"/>
      <c r="BX279" s="106"/>
    </row>
    <row r="280" spans="2:76" s="37" customFormat="1" ht="18" customHeight="1" hidden="1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6"/>
      <c r="BQ280" s="106"/>
      <c r="BR280" s="106"/>
      <c r="BS280" s="106"/>
      <c r="BT280" s="106"/>
      <c r="BU280" s="106"/>
      <c r="BV280" s="106"/>
      <c r="BW280" s="106"/>
      <c r="BX280" s="106"/>
    </row>
    <row r="281" spans="2:76" s="37" customFormat="1" ht="18" customHeight="1" hidden="1"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6"/>
      <c r="BQ281" s="106"/>
      <c r="BR281" s="106"/>
      <c r="BS281" s="106"/>
      <c r="BT281" s="106"/>
      <c r="BU281" s="106"/>
      <c r="BV281" s="106"/>
      <c r="BW281" s="106"/>
      <c r="BX281" s="106"/>
    </row>
    <row r="282" spans="2:76" s="37" customFormat="1" ht="18" customHeight="1" hidden="1"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6"/>
      <c r="BQ282" s="106"/>
      <c r="BR282" s="106"/>
      <c r="BS282" s="106"/>
      <c r="BT282" s="106"/>
      <c r="BU282" s="106"/>
      <c r="BV282" s="106"/>
      <c r="BW282" s="106"/>
      <c r="BX282" s="106"/>
    </row>
    <row r="283" spans="2:76" s="37" customFormat="1" ht="18" customHeight="1" hidden="1"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6"/>
      <c r="BQ283" s="106"/>
      <c r="BR283" s="106"/>
      <c r="BS283" s="106"/>
      <c r="BT283" s="106"/>
      <c r="BU283" s="106"/>
      <c r="BV283" s="106"/>
      <c r="BW283" s="106"/>
      <c r="BX283" s="106"/>
    </row>
    <row r="284" spans="2:76" s="37" customFormat="1" ht="18" customHeight="1" hidden="1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6"/>
      <c r="BQ284" s="106"/>
      <c r="BR284" s="106"/>
      <c r="BS284" s="106"/>
      <c r="BT284" s="106"/>
      <c r="BU284" s="106"/>
      <c r="BV284" s="106"/>
      <c r="BW284" s="106"/>
      <c r="BX284" s="106"/>
    </row>
    <row r="285" spans="2:76" s="37" customFormat="1" ht="18" customHeight="1" hidden="1"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6"/>
      <c r="BQ285" s="106"/>
      <c r="BR285" s="106"/>
      <c r="BS285" s="106"/>
      <c r="BT285" s="106"/>
      <c r="BU285" s="106"/>
      <c r="BV285" s="106"/>
      <c r="BW285" s="106"/>
      <c r="BX285" s="106"/>
    </row>
    <row r="286" spans="2:76" s="37" customFormat="1" ht="18" customHeight="1" hidden="1"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6"/>
      <c r="BQ286" s="106"/>
      <c r="BR286" s="106"/>
      <c r="BS286" s="106"/>
      <c r="BT286" s="106"/>
      <c r="BU286" s="106"/>
      <c r="BV286" s="106"/>
      <c r="BW286" s="106"/>
      <c r="BX286" s="106"/>
    </row>
    <row r="287" spans="2:76" s="37" customFormat="1" ht="18" customHeight="1" hidden="1"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6"/>
      <c r="BQ287" s="106"/>
      <c r="BR287" s="106"/>
      <c r="BS287" s="106"/>
      <c r="BT287" s="106"/>
      <c r="BU287" s="106"/>
      <c r="BV287" s="106"/>
      <c r="BW287" s="106"/>
      <c r="BX287" s="106"/>
    </row>
    <row r="288" spans="2:76" s="37" customFormat="1" ht="18" customHeight="1" hidden="1"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6"/>
      <c r="BQ288" s="106"/>
      <c r="BR288" s="106"/>
      <c r="BS288" s="106"/>
      <c r="BT288" s="106"/>
      <c r="BU288" s="106"/>
      <c r="BV288" s="106"/>
      <c r="BW288" s="106"/>
      <c r="BX288" s="106"/>
    </row>
    <row r="289" spans="2:76" s="37" customFormat="1" ht="18" customHeight="1" hidden="1"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6"/>
      <c r="BQ289" s="106"/>
      <c r="BR289" s="106"/>
      <c r="BS289" s="106"/>
      <c r="BT289" s="106"/>
      <c r="BU289" s="106"/>
      <c r="BV289" s="106"/>
      <c r="BW289" s="106"/>
      <c r="BX289" s="106"/>
    </row>
    <row r="290" spans="2:76" s="37" customFormat="1" ht="18" customHeight="1" hidden="1"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6"/>
      <c r="BQ290" s="106"/>
      <c r="BR290" s="106"/>
      <c r="BS290" s="106"/>
      <c r="BT290" s="106"/>
      <c r="BU290" s="106"/>
      <c r="BV290" s="106"/>
      <c r="BW290" s="106"/>
      <c r="BX290" s="106"/>
    </row>
    <row r="291" spans="2:76" s="37" customFormat="1" ht="18" customHeight="1" hidden="1"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6"/>
      <c r="BQ291" s="106"/>
      <c r="BR291" s="106"/>
      <c r="BS291" s="106"/>
      <c r="BT291" s="106"/>
      <c r="BU291" s="106"/>
      <c r="BV291" s="106"/>
      <c r="BW291" s="106"/>
      <c r="BX291" s="106"/>
    </row>
    <row r="292" spans="2:76" s="37" customFormat="1" ht="18" customHeight="1" hidden="1"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6"/>
      <c r="BQ292" s="106"/>
      <c r="BR292" s="106"/>
      <c r="BS292" s="106"/>
      <c r="BT292" s="106"/>
      <c r="BU292" s="106"/>
      <c r="BV292" s="106"/>
      <c r="BW292" s="106"/>
      <c r="BX292" s="106"/>
    </row>
    <row r="293" spans="2:76" s="37" customFormat="1" ht="18" customHeight="1" hidden="1"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6"/>
      <c r="BQ293" s="106"/>
      <c r="BR293" s="106"/>
      <c r="BS293" s="106"/>
      <c r="BT293" s="106"/>
      <c r="BU293" s="106"/>
      <c r="BV293" s="106"/>
      <c r="BW293" s="106"/>
      <c r="BX293" s="106"/>
    </row>
    <row r="294" spans="2:76" s="37" customFormat="1" ht="18" customHeight="1" hidden="1"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6"/>
      <c r="BQ294" s="106"/>
      <c r="BR294" s="106"/>
      <c r="BS294" s="106"/>
      <c r="BT294" s="106"/>
      <c r="BU294" s="106"/>
      <c r="BV294" s="106"/>
      <c r="BW294" s="106"/>
      <c r="BX294" s="106"/>
    </row>
    <row r="295" spans="2:76" s="37" customFormat="1" ht="18" customHeight="1" hidden="1"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6"/>
      <c r="BQ295" s="106"/>
      <c r="BR295" s="106"/>
      <c r="BS295" s="106"/>
      <c r="BT295" s="106"/>
      <c r="BU295" s="106"/>
      <c r="BV295" s="106"/>
      <c r="BW295" s="106"/>
      <c r="BX295" s="106"/>
    </row>
    <row r="296" spans="2:76" s="37" customFormat="1" ht="18" customHeight="1" hidden="1"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6"/>
      <c r="BQ296" s="106"/>
      <c r="BR296" s="106"/>
      <c r="BS296" s="106"/>
      <c r="BT296" s="106"/>
      <c r="BU296" s="106"/>
      <c r="BV296" s="106"/>
      <c r="BW296" s="106"/>
      <c r="BX296" s="106"/>
    </row>
    <row r="297" spans="2:76" s="37" customFormat="1" ht="18" customHeight="1" hidden="1"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6"/>
      <c r="BQ297" s="106"/>
      <c r="BR297" s="106"/>
      <c r="BS297" s="106"/>
      <c r="BT297" s="106"/>
      <c r="BU297" s="106"/>
      <c r="BV297" s="106"/>
      <c r="BW297" s="106"/>
      <c r="BX297" s="106"/>
    </row>
    <row r="298" spans="2:76" s="37" customFormat="1" ht="18" customHeight="1" hidden="1"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6"/>
      <c r="BQ298" s="106"/>
      <c r="BR298" s="106"/>
      <c r="BS298" s="106"/>
      <c r="BT298" s="106"/>
      <c r="BU298" s="106"/>
      <c r="BV298" s="106"/>
      <c r="BW298" s="106"/>
      <c r="BX298" s="106"/>
    </row>
    <row r="299" spans="2:76" s="37" customFormat="1" ht="18" customHeight="1" hidden="1"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6"/>
      <c r="BQ299" s="106"/>
      <c r="BR299" s="106"/>
      <c r="BS299" s="106"/>
      <c r="BT299" s="106"/>
      <c r="BU299" s="106"/>
      <c r="BV299" s="106"/>
      <c r="BW299" s="106"/>
      <c r="BX299" s="106"/>
    </row>
    <row r="300" spans="2:76" s="37" customFormat="1" ht="18" customHeight="1" hidden="1"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6"/>
      <c r="BQ300" s="106"/>
      <c r="BR300" s="106"/>
      <c r="BS300" s="106"/>
      <c r="BT300" s="106"/>
      <c r="BU300" s="106"/>
      <c r="BV300" s="106"/>
      <c r="BW300" s="106"/>
      <c r="BX300" s="106"/>
    </row>
    <row r="301" spans="2:76" s="37" customFormat="1" ht="18" customHeight="1" hidden="1"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6"/>
      <c r="BQ301" s="106"/>
      <c r="BR301" s="106"/>
      <c r="BS301" s="106"/>
      <c r="BT301" s="106"/>
      <c r="BU301" s="106"/>
      <c r="BV301" s="106"/>
      <c r="BW301" s="106"/>
      <c r="BX301" s="106"/>
    </row>
    <row r="302" spans="2:76" s="37" customFormat="1" ht="18" customHeight="1" hidden="1"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6"/>
      <c r="BQ302" s="106"/>
      <c r="BR302" s="106"/>
      <c r="BS302" s="106"/>
      <c r="BT302" s="106"/>
      <c r="BU302" s="106"/>
      <c r="BV302" s="106"/>
      <c r="BW302" s="106"/>
      <c r="BX302" s="106"/>
    </row>
    <row r="303" spans="2:76" s="37" customFormat="1" ht="18" customHeight="1" hidden="1"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6"/>
      <c r="BQ303" s="106"/>
      <c r="BR303" s="106"/>
      <c r="BS303" s="106"/>
      <c r="BT303" s="106"/>
      <c r="BU303" s="106"/>
      <c r="BV303" s="106"/>
      <c r="BW303" s="106"/>
      <c r="BX303" s="106"/>
    </row>
    <row r="304" spans="2:76" s="37" customFormat="1" ht="18" customHeight="1" hidden="1"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6"/>
      <c r="BQ304" s="106"/>
      <c r="BR304" s="106"/>
      <c r="BS304" s="106"/>
      <c r="BT304" s="106"/>
      <c r="BU304" s="106"/>
      <c r="BV304" s="106"/>
      <c r="BW304" s="106"/>
      <c r="BX304" s="106"/>
    </row>
    <row r="305" spans="2:76" s="37" customFormat="1" ht="18" customHeight="1" hidden="1"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6"/>
      <c r="BQ305" s="106"/>
      <c r="BR305" s="106"/>
      <c r="BS305" s="106"/>
      <c r="BT305" s="106"/>
      <c r="BU305" s="106"/>
      <c r="BV305" s="106"/>
      <c r="BW305" s="106"/>
      <c r="BX305" s="106"/>
    </row>
    <row r="306" spans="2:76" s="37" customFormat="1" ht="18" customHeight="1" hidden="1"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6"/>
      <c r="BQ306" s="106"/>
      <c r="BR306" s="106"/>
      <c r="BS306" s="106"/>
      <c r="BT306" s="106"/>
      <c r="BU306" s="106"/>
      <c r="BV306" s="106"/>
      <c r="BW306" s="106"/>
      <c r="BX306" s="106"/>
    </row>
    <row r="307" spans="2:76" s="37" customFormat="1" ht="18" customHeight="1" hidden="1"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6"/>
      <c r="BQ307" s="106"/>
      <c r="BR307" s="106"/>
      <c r="BS307" s="106"/>
      <c r="BT307" s="106"/>
      <c r="BU307" s="106"/>
      <c r="BV307" s="106"/>
      <c r="BW307" s="106"/>
      <c r="BX307" s="106"/>
    </row>
    <row r="308" spans="2:76" s="37" customFormat="1" ht="18" customHeight="1" hidden="1"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6"/>
      <c r="BQ308" s="106"/>
      <c r="BR308" s="106"/>
      <c r="BS308" s="106"/>
      <c r="BT308" s="106"/>
      <c r="BU308" s="106"/>
      <c r="BV308" s="106"/>
      <c r="BW308" s="106"/>
      <c r="BX308" s="106"/>
    </row>
    <row r="309" spans="2:76" s="37" customFormat="1" ht="18" customHeight="1" hidden="1"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6"/>
      <c r="BQ309" s="106"/>
      <c r="BR309" s="106"/>
      <c r="BS309" s="106"/>
      <c r="BT309" s="106"/>
      <c r="BU309" s="106"/>
      <c r="BV309" s="106"/>
      <c r="BW309" s="106"/>
      <c r="BX309" s="106"/>
    </row>
    <row r="310" spans="2:76" s="37" customFormat="1" ht="18" customHeight="1" hidden="1"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6"/>
      <c r="BQ310" s="106"/>
      <c r="BR310" s="106"/>
      <c r="BS310" s="106"/>
      <c r="BT310" s="106"/>
      <c r="BU310" s="106"/>
      <c r="BV310" s="106"/>
      <c r="BW310" s="106"/>
      <c r="BX310" s="106"/>
    </row>
    <row r="311" spans="2:76" s="37" customFormat="1" ht="18" customHeight="1" hidden="1"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6"/>
      <c r="BQ311" s="106"/>
      <c r="BR311" s="106"/>
      <c r="BS311" s="106"/>
      <c r="BT311" s="106"/>
      <c r="BU311" s="106"/>
      <c r="BV311" s="106"/>
      <c r="BW311" s="106"/>
      <c r="BX311" s="106"/>
    </row>
    <row r="312" spans="2:76" s="37" customFormat="1" ht="18" customHeight="1" hidden="1"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6"/>
      <c r="BQ312" s="106"/>
      <c r="BR312" s="106"/>
      <c r="BS312" s="106"/>
      <c r="BT312" s="106"/>
      <c r="BU312" s="106"/>
      <c r="BV312" s="106"/>
      <c r="BW312" s="106"/>
      <c r="BX312" s="106"/>
    </row>
    <row r="313" spans="2:76" s="37" customFormat="1" ht="18" customHeight="1" hidden="1"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6"/>
      <c r="BQ313" s="106"/>
      <c r="BR313" s="106"/>
      <c r="BS313" s="106"/>
      <c r="BT313" s="106"/>
      <c r="BU313" s="106"/>
      <c r="BV313" s="106"/>
      <c r="BW313" s="106"/>
      <c r="BX313" s="106"/>
    </row>
    <row r="314" spans="2:76" s="37" customFormat="1" ht="18" customHeight="1" hidden="1"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6"/>
      <c r="BQ314" s="106"/>
      <c r="BR314" s="106"/>
      <c r="BS314" s="106"/>
      <c r="BT314" s="106"/>
      <c r="BU314" s="106"/>
      <c r="BV314" s="106"/>
      <c r="BW314" s="106"/>
      <c r="BX314" s="106"/>
    </row>
    <row r="315" spans="2:76" s="37" customFormat="1" ht="18" customHeight="1" hidden="1"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6"/>
      <c r="BQ315" s="106"/>
      <c r="BR315" s="106"/>
      <c r="BS315" s="106"/>
      <c r="BT315" s="106"/>
      <c r="BU315" s="106"/>
      <c r="BV315" s="106"/>
      <c r="BW315" s="106"/>
      <c r="BX315" s="106"/>
    </row>
    <row r="316" spans="2:76" s="37" customFormat="1" ht="18" customHeight="1" hidden="1"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6"/>
      <c r="BQ316" s="106"/>
      <c r="BR316" s="106"/>
      <c r="BS316" s="106"/>
      <c r="BT316" s="106"/>
      <c r="BU316" s="106"/>
      <c r="BV316" s="106"/>
      <c r="BW316" s="106"/>
      <c r="BX316" s="106"/>
    </row>
    <row r="317" spans="2:76" s="37" customFormat="1" ht="18" customHeight="1" hidden="1"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6"/>
      <c r="BQ317" s="106"/>
      <c r="BR317" s="106"/>
      <c r="BS317" s="106"/>
      <c r="BT317" s="106"/>
      <c r="BU317" s="106"/>
      <c r="BV317" s="106"/>
      <c r="BW317" s="106"/>
      <c r="BX317" s="106"/>
    </row>
    <row r="318" spans="2:76" s="37" customFormat="1" ht="18" customHeight="1" hidden="1"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6"/>
      <c r="BQ318" s="106"/>
      <c r="BR318" s="106"/>
      <c r="BS318" s="106"/>
      <c r="BT318" s="106"/>
      <c r="BU318" s="106"/>
      <c r="BV318" s="106"/>
      <c r="BW318" s="106"/>
      <c r="BX318" s="106"/>
    </row>
    <row r="319" spans="2:76" s="37" customFormat="1" ht="18" customHeight="1" hidden="1"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6"/>
      <c r="BQ319" s="106"/>
      <c r="BR319" s="106"/>
      <c r="BS319" s="106"/>
      <c r="BT319" s="106"/>
      <c r="BU319" s="106"/>
      <c r="BV319" s="106"/>
      <c r="BW319" s="106"/>
      <c r="BX319" s="106"/>
    </row>
    <row r="320" spans="2:76" s="37" customFormat="1" ht="18" customHeight="1" hidden="1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6"/>
      <c r="BQ320" s="106"/>
      <c r="BR320" s="106"/>
      <c r="BS320" s="106"/>
      <c r="BT320" s="106"/>
      <c r="BU320" s="106"/>
      <c r="BV320" s="106"/>
      <c r="BW320" s="106"/>
      <c r="BX320" s="106"/>
    </row>
    <row r="321" spans="2:76" s="37" customFormat="1" ht="18" customHeight="1" hidden="1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6"/>
      <c r="BQ321" s="106"/>
      <c r="BR321" s="106"/>
      <c r="BS321" s="106"/>
      <c r="BT321" s="106"/>
      <c r="BU321" s="106"/>
      <c r="BV321" s="106"/>
      <c r="BW321" s="106"/>
      <c r="BX321" s="106"/>
    </row>
    <row r="322" spans="2:76" s="37" customFormat="1" ht="18" customHeight="1" hidden="1"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6"/>
      <c r="BQ322" s="106"/>
      <c r="BR322" s="106"/>
      <c r="BS322" s="106"/>
      <c r="BT322" s="106"/>
      <c r="BU322" s="106"/>
      <c r="BV322" s="106"/>
      <c r="BW322" s="106"/>
      <c r="BX322" s="106"/>
    </row>
    <row r="323" spans="2:76" s="37" customFormat="1" ht="18" customHeight="1" hidden="1"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6"/>
      <c r="BQ323" s="106"/>
      <c r="BR323" s="106"/>
      <c r="BS323" s="106"/>
      <c r="BT323" s="106"/>
      <c r="BU323" s="106"/>
      <c r="BV323" s="106"/>
      <c r="BW323" s="106"/>
      <c r="BX323" s="106"/>
    </row>
    <row r="324" spans="2:76" s="37" customFormat="1" ht="18" customHeight="1" hidden="1"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6"/>
      <c r="BQ324" s="106"/>
      <c r="BR324" s="106"/>
      <c r="BS324" s="106"/>
      <c r="BT324" s="106"/>
      <c r="BU324" s="106"/>
      <c r="BV324" s="106"/>
      <c r="BW324" s="106"/>
      <c r="BX324" s="106"/>
    </row>
    <row r="325" spans="2:76" s="37" customFormat="1" ht="18" customHeight="1" hidden="1"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6"/>
      <c r="BQ325" s="106"/>
      <c r="BR325" s="106"/>
      <c r="BS325" s="106"/>
      <c r="BT325" s="106"/>
      <c r="BU325" s="106"/>
      <c r="BV325" s="106"/>
      <c r="BW325" s="106"/>
      <c r="BX325" s="106"/>
    </row>
    <row r="326" spans="2:76" s="37" customFormat="1" ht="18" customHeight="1" hidden="1"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6"/>
      <c r="BQ326" s="106"/>
      <c r="BR326" s="106"/>
      <c r="BS326" s="106"/>
      <c r="BT326" s="106"/>
      <c r="BU326" s="106"/>
      <c r="BV326" s="106"/>
      <c r="BW326" s="106"/>
      <c r="BX326" s="106"/>
    </row>
    <row r="327" spans="2:76" s="37" customFormat="1" ht="18" customHeight="1" hidden="1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6"/>
      <c r="BQ327" s="106"/>
      <c r="BR327" s="106"/>
      <c r="BS327" s="106"/>
      <c r="BT327" s="106"/>
      <c r="BU327" s="106"/>
      <c r="BV327" s="106"/>
      <c r="BW327" s="106"/>
      <c r="BX327" s="106"/>
    </row>
    <row r="328" spans="2:76" s="37" customFormat="1" ht="18" customHeight="1" hidden="1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6"/>
      <c r="BQ328" s="106"/>
      <c r="BR328" s="106"/>
      <c r="BS328" s="106"/>
      <c r="BT328" s="106"/>
      <c r="BU328" s="106"/>
      <c r="BV328" s="106"/>
      <c r="BW328" s="106"/>
      <c r="BX328" s="106"/>
    </row>
    <row r="329" spans="2:76" s="37" customFormat="1" ht="18" customHeight="1" hidden="1"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6"/>
      <c r="BQ329" s="106"/>
      <c r="BR329" s="106"/>
      <c r="BS329" s="106"/>
      <c r="BT329" s="106"/>
      <c r="BU329" s="106"/>
      <c r="BV329" s="106"/>
      <c r="BW329" s="106"/>
      <c r="BX329" s="106"/>
    </row>
    <row r="330" spans="2:76" s="37" customFormat="1" ht="18" customHeight="1" hidden="1"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6"/>
      <c r="BQ330" s="106"/>
      <c r="BR330" s="106"/>
      <c r="BS330" s="106"/>
      <c r="BT330" s="106"/>
      <c r="BU330" s="106"/>
      <c r="BV330" s="106"/>
      <c r="BW330" s="106"/>
      <c r="BX330" s="106"/>
    </row>
    <row r="331" spans="2:76" s="37" customFormat="1" ht="18" customHeight="1" hidden="1"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6"/>
      <c r="BQ331" s="106"/>
      <c r="BR331" s="106"/>
      <c r="BS331" s="106"/>
      <c r="BT331" s="106"/>
      <c r="BU331" s="106"/>
      <c r="BV331" s="106"/>
      <c r="BW331" s="106"/>
      <c r="BX331" s="106"/>
    </row>
    <row r="332" spans="2:76" s="37" customFormat="1" ht="18" customHeight="1" hidden="1"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6"/>
      <c r="BQ332" s="106"/>
      <c r="BR332" s="106"/>
      <c r="BS332" s="106"/>
      <c r="BT332" s="106"/>
      <c r="BU332" s="106"/>
      <c r="BV332" s="106"/>
      <c r="BW332" s="106"/>
      <c r="BX332" s="106"/>
    </row>
    <row r="333" spans="2:76" s="37" customFormat="1" ht="18" customHeight="1" hidden="1"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6"/>
      <c r="BQ333" s="106"/>
      <c r="BR333" s="106"/>
      <c r="BS333" s="106"/>
      <c r="BT333" s="106"/>
      <c r="BU333" s="106"/>
      <c r="BV333" s="106"/>
      <c r="BW333" s="106"/>
      <c r="BX333" s="106"/>
    </row>
    <row r="334" spans="2:76" s="37" customFormat="1" ht="18" customHeight="1" hidden="1"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6"/>
      <c r="BQ334" s="106"/>
      <c r="BR334" s="106"/>
      <c r="BS334" s="106"/>
      <c r="BT334" s="106"/>
      <c r="BU334" s="106"/>
      <c r="BV334" s="106"/>
      <c r="BW334" s="106"/>
      <c r="BX334" s="106"/>
    </row>
    <row r="335" spans="2:76" s="37" customFormat="1" ht="18" customHeight="1" hidden="1"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6"/>
      <c r="BQ335" s="106"/>
      <c r="BR335" s="106"/>
      <c r="BS335" s="106"/>
      <c r="BT335" s="106"/>
      <c r="BU335" s="106"/>
      <c r="BV335" s="106"/>
      <c r="BW335" s="106"/>
      <c r="BX335" s="106"/>
    </row>
    <row r="336" spans="2:76" s="37" customFormat="1" ht="18" customHeight="1" hidden="1"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6"/>
      <c r="BQ336" s="106"/>
      <c r="BR336" s="106"/>
      <c r="BS336" s="106"/>
      <c r="BT336" s="106"/>
      <c r="BU336" s="106"/>
      <c r="BV336" s="106"/>
      <c r="BW336" s="106"/>
      <c r="BX336" s="106"/>
    </row>
    <row r="337" spans="2:76" s="37" customFormat="1" ht="18" customHeight="1" hidden="1"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6"/>
      <c r="BQ337" s="106"/>
      <c r="BR337" s="106"/>
      <c r="BS337" s="106"/>
      <c r="BT337" s="106"/>
      <c r="BU337" s="106"/>
      <c r="BV337" s="106"/>
      <c r="BW337" s="106"/>
      <c r="BX337" s="106"/>
    </row>
    <row r="338" spans="2:76" s="37" customFormat="1" ht="18" customHeight="1" hidden="1"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6"/>
      <c r="BQ338" s="106"/>
      <c r="BR338" s="106"/>
      <c r="BS338" s="106"/>
      <c r="BT338" s="106"/>
      <c r="BU338" s="106"/>
      <c r="BV338" s="106"/>
      <c r="BW338" s="106"/>
      <c r="BX338" s="106"/>
    </row>
    <row r="339" spans="2:76" s="37" customFormat="1" ht="18" customHeight="1" hidden="1"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6"/>
      <c r="BQ339" s="106"/>
      <c r="BR339" s="106"/>
      <c r="BS339" s="106"/>
      <c r="BT339" s="106"/>
      <c r="BU339" s="106"/>
      <c r="BV339" s="106"/>
      <c r="BW339" s="106"/>
      <c r="BX339" s="106"/>
    </row>
    <row r="340" spans="2:76" s="37" customFormat="1" ht="18" customHeight="1" hidden="1"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6"/>
      <c r="BQ340" s="106"/>
      <c r="BR340" s="106"/>
      <c r="BS340" s="106"/>
      <c r="BT340" s="106"/>
      <c r="BU340" s="106"/>
      <c r="BV340" s="106"/>
      <c r="BW340" s="106"/>
      <c r="BX340" s="106"/>
    </row>
    <row r="341" spans="2:76" s="37" customFormat="1" ht="18" customHeight="1" hidden="1"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6"/>
      <c r="BQ341" s="106"/>
      <c r="BR341" s="106"/>
      <c r="BS341" s="106"/>
      <c r="BT341" s="106"/>
      <c r="BU341" s="106"/>
      <c r="BV341" s="106"/>
      <c r="BW341" s="106"/>
      <c r="BX341" s="106"/>
    </row>
    <row r="342" spans="2:76" s="37" customFormat="1" ht="18" customHeight="1" hidden="1"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6"/>
      <c r="BQ342" s="106"/>
      <c r="BR342" s="106"/>
      <c r="BS342" s="106"/>
      <c r="BT342" s="106"/>
      <c r="BU342" s="106"/>
      <c r="BV342" s="106"/>
      <c r="BW342" s="106"/>
      <c r="BX342" s="106"/>
    </row>
    <row r="343" spans="2:76" s="37" customFormat="1" ht="18" customHeight="1" hidden="1"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6"/>
      <c r="BQ343" s="106"/>
      <c r="BR343" s="106"/>
      <c r="BS343" s="106"/>
      <c r="BT343" s="106"/>
      <c r="BU343" s="106"/>
      <c r="BV343" s="106"/>
      <c r="BW343" s="106"/>
      <c r="BX343" s="106"/>
    </row>
    <row r="344" spans="2:76" s="37" customFormat="1" ht="18" customHeight="1" hidden="1"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6"/>
      <c r="BQ344" s="106"/>
      <c r="BR344" s="106"/>
      <c r="BS344" s="106"/>
      <c r="BT344" s="106"/>
      <c r="BU344" s="106"/>
      <c r="BV344" s="106"/>
      <c r="BW344" s="106"/>
      <c r="BX344" s="106"/>
    </row>
    <row r="345" spans="2:76" s="37" customFormat="1" ht="18" customHeight="1" hidden="1"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6"/>
      <c r="BQ345" s="106"/>
      <c r="BR345" s="106"/>
      <c r="BS345" s="106"/>
      <c r="BT345" s="106"/>
      <c r="BU345" s="106"/>
      <c r="BV345" s="106"/>
      <c r="BW345" s="106"/>
      <c r="BX345" s="106"/>
    </row>
    <row r="346" spans="2:76" s="37" customFormat="1" ht="18" customHeight="1" hidden="1"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6"/>
      <c r="BQ346" s="106"/>
      <c r="BR346" s="106"/>
      <c r="BS346" s="106"/>
      <c r="BT346" s="106"/>
      <c r="BU346" s="106"/>
      <c r="BV346" s="106"/>
      <c r="BW346" s="106"/>
      <c r="BX346" s="106"/>
    </row>
    <row r="347" spans="2:76" s="37" customFormat="1" ht="18" customHeight="1" hidden="1"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6"/>
      <c r="BQ347" s="106"/>
      <c r="BR347" s="106"/>
      <c r="BS347" s="106"/>
      <c r="BT347" s="106"/>
      <c r="BU347" s="106"/>
      <c r="BV347" s="106"/>
      <c r="BW347" s="106"/>
      <c r="BX347" s="106"/>
    </row>
    <row r="348" spans="2:76" s="37" customFormat="1" ht="18" customHeight="1" hidden="1"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6"/>
      <c r="BQ348" s="106"/>
      <c r="BR348" s="106"/>
      <c r="BS348" s="106"/>
      <c r="BT348" s="106"/>
      <c r="BU348" s="106"/>
      <c r="BV348" s="106"/>
      <c r="BW348" s="106"/>
      <c r="BX348" s="106"/>
    </row>
    <row r="349" spans="2:76" s="37" customFormat="1" ht="18" customHeight="1" hidden="1"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6"/>
      <c r="BQ349" s="106"/>
      <c r="BR349" s="106"/>
      <c r="BS349" s="106"/>
      <c r="BT349" s="106"/>
      <c r="BU349" s="106"/>
      <c r="BV349" s="106"/>
      <c r="BW349" s="106"/>
      <c r="BX349" s="106"/>
    </row>
    <row r="350" spans="2:76" s="37" customFormat="1" ht="18" customHeight="1" hidden="1"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6"/>
      <c r="BQ350" s="106"/>
      <c r="BR350" s="106"/>
      <c r="BS350" s="106"/>
      <c r="BT350" s="106"/>
      <c r="BU350" s="106"/>
      <c r="BV350" s="106"/>
      <c r="BW350" s="106"/>
      <c r="BX350" s="106"/>
    </row>
    <row r="351" spans="2:76" s="37" customFormat="1" ht="18" customHeight="1" hidden="1"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6"/>
      <c r="BQ351" s="106"/>
      <c r="BR351" s="106"/>
      <c r="BS351" s="106"/>
      <c r="BT351" s="106"/>
      <c r="BU351" s="106"/>
      <c r="BV351" s="106"/>
      <c r="BW351" s="106"/>
      <c r="BX351" s="106"/>
    </row>
    <row r="352" spans="2:76" s="37" customFormat="1" ht="18" customHeight="1" hidden="1"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6"/>
      <c r="BQ352" s="106"/>
      <c r="BR352" s="106"/>
      <c r="BS352" s="106"/>
      <c r="BT352" s="106"/>
      <c r="BU352" s="106"/>
      <c r="BV352" s="106"/>
      <c r="BW352" s="106"/>
      <c r="BX352" s="106"/>
    </row>
    <row r="353" spans="2:76" s="37" customFormat="1" ht="18" customHeight="1" hidden="1"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6"/>
      <c r="BQ353" s="106"/>
      <c r="BR353" s="106"/>
      <c r="BS353" s="106"/>
      <c r="BT353" s="106"/>
      <c r="BU353" s="106"/>
      <c r="BV353" s="106"/>
      <c r="BW353" s="106"/>
      <c r="BX353" s="106"/>
    </row>
    <row r="354" spans="2:76" s="37" customFormat="1" ht="18" customHeight="1" hidden="1"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6"/>
      <c r="BQ354" s="106"/>
      <c r="BR354" s="106"/>
      <c r="BS354" s="106"/>
      <c r="BT354" s="106"/>
      <c r="BU354" s="106"/>
      <c r="BV354" s="106"/>
      <c r="BW354" s="106"/>
      <c r="BX354" s="106"/>
    </row>
    <row r="355" spans="2:76" s="37" customFormat="1" ht="18" customHeight="1" hidden="1"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6"/>
      <c r="BQ355" s="106"/>
      <c r="BR355" s="106"/>
      <c r="BS355" s="106"/>
      <c r="BT355" s="106"/>
      <c r="BU355" s="106"/>
      <c r="BV355" s="106"/>
      <c r="BW355" s="106"/>
      <c r="BX355" s="106"/>
    </row>
    <row r="356" spans="2:76" s="37" customFormat="1" ht="18" customHeight="1" hidden="1"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6"/>
      <c r="BQ356" s="106"/>
      <c r="BR356" s="106"/>
      <c r="BS356" s="106"/>
      <c r="BT356" s="106"/>
      <c r="BU356" s="106"/>
      <c r="BV356" s="106"/>
      <c r="BW356" s="106"/>
      <c r="BX356" s="106"/>
    </row>
    <row r="357" spans="2:76" s="37" customFormat="1" ht="18" customHeight="1" hidden="1"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6"/>
      <c r="BQ357" s="106"/>
      <c r="BR357" s="106"/>
      <c r="BS357" s="106"/>
      <c r="BT357" s="106"/>
      <c r="BU357" s="106"/>
      <c r="BV357" s="106"/>
      <c r="BW357" s="106"/>
      <c r="BX357" s="106"/>
    </row>
    <row r="358" spans="2:76" s="37" customFormat="1" ht="18" customHeight="1" hidden="1"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6"/>
      <c r="BQ358" s="106"/>
      <c r="BR358" s="106"/>
      <c r="BS358" s="106"/>
      <c r="BT358" s="106"/>
      <c r="BU358" s="106"/>
      <c r="BV358" s="106"/>
      <c r="BW358" s="106"/>
      <c r="BX358" s="106"/>
    </row>
    <row r="359" spans="2:76" s="37" customFormat="1" ht="18" customHeight="1" hidden="1"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6"/>
      <c r="BQ359" s="106"/>
      <c r="BR359" s="106"/>
      <c r="BS359" s="106"/>
      <c r="BT359" s="106"/>
      <c r="BU359" s="106"/>
      <c r="BV359" s="106"/>
      <c r="BW359" s="106"/>
      <c r="BX359" s="106"/>
    </row>
    <row r="360" spans="2:76" s="37" customFormat="1" ht="18" customHeight="1" hidden="1"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6"/>
      <c r="BQ360" s="106"/>
      <c r="BR360" s="106"/>
      <c r="BS360" s="106"/>
      <c r="BT360" s="106"/>
      <c r="BU360" s="106"/>
      <c r="BV360" s="106"/>
      <c r="BW360" s="106"/>
      <c r="BX360" s="106"/>
    </row>
    <row r="361" spans="2:76" s="37" customFormat="1" ht="18" customHeight="1" hidden="1"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6"/>
      <c r="BQ361" s="106"/>
      <c r="BR361" s="106"/>
      <c r="BS361" s="106"/>
      <c r="BT361" s="106"/>
      <c r="BU361" s="106"/>
      <c r="BV361" s="106"/>
      <c r="BW361" s="106"/>
      <c r="BX361" s="106"/>
    </row>
    <row r="362" spans="2:76" s="37" customFormat="1" ht="18" customHeight="1" hidden="1"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6"/>
      <c r="BQ362" s="106"/>
      <c r="BR362" s="106"/>
      <c r="BS362" s="106"/>
      <c r="BT362" s="106"/>
      <c r="BU362" s="106"/>
      <c r="BV362" s="106"/>
      <c r="BW362" s="106"/>
      <c r="BX362" s="106"/>
    </row>
    <row r="363" spans="2:76" s="37" customFormat="1" ht="18" customHeight="1" hidden="1"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6"/>
      <c r="BQ363" s="106"/>
      <c r="BR363" s="106"/>
      <c r="BS363" s="106"/>
      <c r="BT363" s="106"/>
      <c r="BU363" s="106"/>
      <c r="BV363" s="106"/>
      <c r="BW363" s="106"/>
      <c r="BX363" s="106"/>
    </row>
    <row r="364" spans="2:76" s="37" customFormat="1" ht="18" customHeight="1" hidden="1"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6"/>
      <c r="BQ364" s="106"/>
      <c r="BR364" s="106"/>
      <c r="BS364" s="106"/>
      <c r="BT364" s="106"/>
      <c r="BU364" s="106"/>
      <c r="BV364" s="106"/>
      <c r="BW364" s="106"/>
      <c r="BX364" s="106"/>
    </row>
    <row r="365" spans="2:76" s="37" customFormat="1" ht="18" customHeight="1" hidden="1"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6"/>
      <c r="BQ365" s="106"/>
      <c r="BR365" s="106"/>
      <c r="BS365" s="106"/>
      <c r="BT365" s="106"/>
      <c r="BU365" s="106"/>
      <c r="BV365" s="106"/>
      <c r="BW365" s="106"/>
      <c r="BX365" s="106"/>
    </row>
    <row r="366" spans="2:76" s="37" customFormat="1" ht="18" customHeight="1" hidden="1"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6"/>
      <c r="BQ366" s="106"/>
      <c r="BR366" s="106"/>
      <c r="BS366" s="106"/>
      <c r="BT366" s="106"/>
      <c r="BU366" s="106"/>
      <c r="BV366" s="106"/>
      <c r="BW366" s="106"/>
      <c r="BX366" s="106"/>
    </row>
    <row r="367" spans="2:76" s="37" customFormat="1" ht="18" customHeight="1" hidden="1"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6"/>
      <c r="BQ367" s="106"/>
      <c r="BR367" s="106"/>
      <c r="BS367" s="106"/>
      <c r="BT367" s="106"/>
      <c r="BU367" s="106"/>
      <c r="BV367" s="106"/>
      <c r="BW367" s="106"/>
      <c r="BX367" s="106"/>
    </row>
    <row r="368" spans="2:76" s="37" customFormat="1" ht="18" customHeight="1" hidden="1"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6"/>
      <c r="BQ368" s="106"/>
      <c r="BR368" s="106"/>
      <c r="BS368" s="106"/>
      <c r="BT368" s="106"/>
      <c r="BU368" s="106"/>
      <c r="BV368" s="106"/>
      <c r="BW368" s="106"/>
      <c r="BX368" s="106"/>
    </row>
    <row r="369" spans="2:76" s="37" customFormat="1" ht="18" customHeight="1" hidden="1"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6"/>
      <c r="BQ369" s="106"/>
      <c r="BR369" s="106"/>
      <c r="BS369" s="106"/>
      <c r="BT369" s="106"/>
      <c r="BU369" s="106"/>
      <c r="BV369" s="106"/>
      <c r="BW369" s="106"/>
      <c r="BX369" s="106"/>
    </row>
    <row r="370" spans="2:76" s="37" customFormat="1" ht="18" customHeight="1" hidden="1"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6"/>
      <c r="BQ370" s="106"/>
      <c r="BR370" s="106"/>
      <c r="BS370" s="106"/>
      <c r="BT370" s="106"/>
      <c r="BU370" s="106"/>
      <c r="BV370" s="106"/>
      <c r="BW370" s="106"/>
      <c r="BX370" s="106"/>
    </row>
    <row r="371" spans="2:76" s="37" customFormat="1" ht="18" customHeight="1" hidden="1"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6"/>
      <c r="BQ371" s="106"/>
      <c r="BR371" s="106"/>
      <c r="BS371" s="106"/>
      <c r="BT371" s="106"/>
      <c r="BU371" s="106"/>
      <c r="BV371" s="106"/>
      <c r="BW371" s="106"/>
      <c r="BX371" s="106"/>
    </row>
    <row r="372" spans="2:76" s="37" customFormat="1" ht="18" customHeight="1" hidden="1"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6"/>
      <c r="BQ372" s="106"/>
      <c r="BR372" s="106"/>
      <c r="BS372" s="106"/>
      <c r="BT372" s="106"/>
      <c r="BU372" s="106"/>
      <c r="BV372" s="106"/>
      <c r="BW372" s="106"/>
      <c r="BX372" s="106"/>
    </row>
    <row r="373" spans="2:76" s="37" customFormat="1" ht="18" customHeight="1" hidden="1"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6"/>
      <c r="BQ373" s="106"/>
      <c r="BR373" s="106"/>
      <c r="BS373" s="106"/>
      <c r="BT373" s="106"/>
      <c r="BU373" s="106"/>
      <c r="BV373" s="106"/>
      <c r="BW373" s="106"/>
      <c r="BX373" s="106"/>
    </row>
    <row r="374" spans="2:76" s="37" customFormat="1" ht="18" customHeight="1" hidden="1"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6"/>
      <c r="BQ374" s="106"/>
      <c r="BR374" s="106"/>
      <c r="BS374" s="106"/>
      <c r="BT374" s="106"/>
      <c r="BU374" s="106"/>
      <c r="BV374" s="106"/>
      <c r="BW374" s="106"/>
      <c r="BX374" s="106"/>
    </row>
    <row r="375" spans="2:76" s="37" customFormat="1" ht="18" customHeight="1" hidden="1"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6"/>
      <c r="BQ375" s="106"/>
      <c r="BR375" s="106"/>
      <c r="BS375" s="106"/>
      <c r="BT375" s="106"/>
      <c r="BU375" s="106"/>
      <c r="BV375" s="106"/>
      <c r="BW375" s="106"/>
      <c r="BX375" s="106"/>
    </row>
    <row r="376" spans="2:76" s="37" customFormat="1" ht="18" customHeight="1" hidden="1"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6"/>
      <c r="BQ376" s="106"/>
      <c r="BR376" s="106"/>
      <c r="BS376" s="106"/>
      <c r="BT376" s="106"/>
      <c r="BU376" s="106"/>
      <c r="BV376" s="106"/>
      <c r="BW376" s="106"/>
      <c r="BX376" s="106"/>
    </row>
    <row r="377" spans="2:76" s="37" customFormat="1" ht="18" customHeight="1" hidden="1"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6"/>
      <c r="BQ377" s="106"/>
      <c r="BR377" s="106"/>
      <c r="BS377" s="106"/>
      <c r="BT377" s="106"/>
      <c r="BU377" s="106"/>
      <c r="BV377" s="106"/>
      <c r="BW377" s="106"/>
      <c r="BX377" s="106"/>
    </row>
    <row r="378" spans="2:76" s="37" customFormat="1" ht="18" customHeight="1" hidden="1"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6"/>
      <c r="BQ378" s="106"/>
      <c r="BR378" s="106"/>
      <c r="BS378" s="106"/>
      <c r="BT378" s="106"/>
      <c r="BU378" s="106"/>
      <c r="BV378" s="106"/>
      <c r="BW378" s="106"/>
      <c r="BX378" s="106"/>
    </row>
    <row r="379" spans="2:76" s="37" customFormat="1" ht="18" customHeight="1" hidden="1"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6"/>
      <c r="BQ379" s="106"/>
      <c r="BR379" s="106"/>
      <c r="BS379" s="106"/>
      <c r="BT379" s="106"/>
      <c r="BU379" s="106"/>
      <c r="BV379" s="106"/>
      <c r="BW379" s="106"/>
      <c r="BX379" s="106"/>
    </row>
    <row r="380" spans="2:76" s="37" customFormat="1" ht="18" customHeight="1" hidden="1"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6"/>
      <c r="BQ380" s="106"/>
      <c r="BR380" s="106"/>
      <c r="BS380" s="106"/>
      <c r="BT380" s="106"/>
      <c r="BU380" s="106"/>
      <c r="BV380" s="106"/>
      <c r="BW380" s="106"/>
      <c r="BX380" s="106"/>
    </row>
    <row r="381" spans="2:76" s="37" customFormat="1" ht="18" customHeight="1" hidden="1"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6"/>
      <c r="BQ381" s="106"/>
      <c r="BR381" s="106"/>
      <c r="BS381" s="106"/>
      <c r="BT381" s="106"/>
      <c r="BU381" s="106"/>
      <c r="BV381" s="106"/>
      <c r="BW381" s="106"/>
      <c r="BX381" s="106"/>
    </row>
    <row r="382" spans="2:76" s="37" customFormat="1" ht="18" customHeight="1" hidden="1"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6"/>
      <c r="BQ382" s="106"/>
      <c r="BR382" s="106"/>
      <c r="BS382" s="106"/>
      <c r="BT382" s="106"/>
      <c r="BU382" s="106"/>
      <c r="BV382" s="106"/>
      <c r="BW382" s="106"/>
      <c r="BX382" s="106"/>
    </row>
    <row r="383" spans="2:76" s="37" customFormat="1" ht="18" customHeight="1" hidden="1"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6"/>
      <c r="BQ383" s="106"/>
      <c r="BR383" s="106"/>
      <c r="BS383" s="106"/>
      <c r="BT383" s="106"/>
      <c r="BU383" s="106"/>
      <c r="BV383" s="106"/>
      <c r="BW383" s="106"/>
      <c r="BX383" s="106"/>
    </row>
    <row r="384" spans="2:76" s="37" customFormat="1" ht="18" customHeight="1" hidden="1"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6"/>
      <c r="BQ384" s="106"/>
      <c r="BR384" s="106"/>
      <c r="BS384" s="106"/>
      <c r="BT384" s="106"/>
      <c r="BU384" s="106"/>
      <c r="BV384" s="106"/>
      <c r="BW384" s="106"/>
      <c r="BX384" s="106"/>
    </row>
    <row r="385" spans="2:76" s="37" customFormat="1" ht="18" customHeight="1" hidden="1"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6"/>
      <c r="BQ385" s="106"/>
      <c r="BR385" s="106"/>
      <c r="BS385" s="106"/>
      <c r="BT385" s="106"/>
      <c r="BU385" s="106"/>
      <c r="BV385" s="106"/>
      <c r="BW385" s="106"/>
      <c r="BX385" s="106"/>
    </row>
    <row r="386" spans="2:76" s="37" customFormat="1" ht="18" customHeight="1" hidden="1"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6"/>
      <c r="BQ386" s="106"/>
      <c r="BR386" s="106"/>
      <c r="BS386" s="106"/>
      <c r="BT386" s="106"/>
      <c r="BU386" s="106"/>
      <c r="BV386" s="106"/>
      <c r="BW386" s="106"/>
      <c r="BX386" s="106"/>
    </row>
    <row r="387" spans="2:76" s="37" customFormat="1" ht="18" customHeight="1" hidden="1"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6"/>
      <c r="BQ387" s="106"/>
      <c r="BR387" s="106"/>
      <c r="BS387" s="106"/>
      <c r="BT387" s="106"/>
      <c r="BU387" s="106"/>
      <c r="BV387" s="106"/>
      <c r="BW387" s="106"/>
      <c r="BX387" s="106"/>
    </row>
    <row r="388" spans="2:76" s="37" customFormat="1" ht="18" customHeight="1" hidden="1"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6"/>
      <c r="BQ388" s="106"/>
      <c r="BR388" s="106"/>
      <c r="BS388" s="106"/>
      <c r="BT388" s="106"/>
      <c r="BU388" s="106"/>
      <c r="BV388" s="106"/>
      <c r="BW388" s="106"/>
      <c r="BX388" s="106"/>
    </row>
    <row r="389" spans="2:76" s="37" customFormat="1" ht="18" customHeight="1" hidden="1"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6"/>
      <c r="BQ389" s="106"/>
      <c r="BR389" s="106"/>
      <c r="BS389" s="106"/>
      <c r="BT389" s="106"/>
      <c r="BU389" s="106"/>
      <c r="BV389" s="106"/>
      <c r="BW389" s="106"/>
      <c r="BX389" s="106"/>
    </row>
    <row r="390" spans="2:76" s="37" customFormat="1" ht="18" customHeight="1" hidden="1"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6"/>
      <c r="BQ390" s="106"/>
      <c r="BR390" s="106"/>
      <c r="BS390" s="106"/>
      <c r="BT390" s="106"/>
      <c r="BU390" s="106"/>
      <c r="BV390" s="106"/>
      <c r="BW390" s="106"/>
      <c r="BX390" s="106"/>
    </row>
    <row r="391" spans="2:76" s="37" customFormat="1" ht="18" customHeight="1" hidden="1"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6"/>
      <c r="BQ391" s="106"/>
      <c r="BR391" s="106"/>
      <c r="BS391" s="106"/>
      <c r="BT391" s="106"/>
      <c r="BU391" s="106"/>
      <c r="BV391" s="106"/>
      <c r="BW391" s="106"/>
      <c r="BX391" s="106"/>
    </row>
    <row r="392" spans="2:76" s="37" customFormat="1" ht="18" customHeight="1" hidden="1"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6"/>
      <c r="BQ392" s="106"/>
      <c r="BR392" s="106"/>
      <c r="BS392" s="106"/>
      <c r="BT392" s="106"/>
      <c r="BU392" s="106"/>
      <c r="BV392" s="106"/>
      <c r="BW392" s="106"/>
      <c r="BX392" s="106"/>
    </row>
    <row r="393" spans="2:76" s="37" customFormat="1" ht="18" customHeight="1" hidden="1"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6"/>
      <c r="BQ393" s="106"/>
      <c r="BR393" s="106"/>
      <c r="BS393" s="106"/>
      <c r="BT393" s="106"/>
      <c r="BU393" s="106"/>
      <c r="BV393" s="106"/>
      <c r="BW393" s="106"/>
      <c r="BX393" s="106"/>
    </row>
    <row r="394" spans="2:76" s="37" customFormat="1" ht="18" customHeight="1" hidden="1"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6"/>
      <c r="BQ394" s="106"/>
      <c r="BR394" s="106"/>
      <c r="BS394" s="106"/>
      <c r="BT394" s="106"/>
      <c r="BU394" s="106"/>
      <c r="BV394" s="106"/>
      <c r="BW394" s="106"/>
      <c r="BX394" s="106"/>
    </row>
    <row r="395" spans="2:76" s="37" customFormat="1" ht="18" customHeight="1" hidden="1"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6"/>
      <c r="BQ395" s="106"/>
      <c r="BR395" s="106"/>
      <c r="BS395" s="106"/>
      <c r="BT395" s="106"/>
      <c r="BU395" s="106"/>
      <c r="BV395" s="106"/>
      <c r="BW395" s="106"/>
      <c r="BX395" s="106"/>
    </row>
    <row r="396" spans="2:76" s="37" customFormat="1" ht="18" customHeight="1" hidden="1"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6"/>
      <c r="BQ396" s="106"/>
      <c r="BR396" s="106"/>
      <c r="BS396" s="106"/>
      <c r="BT396" s="106"/>
      <c r="BU396" s="106"/>
      <c r="BV396" s="106"/>
      <c r="BW396" s="106"/>
      <c r="BX396" s="106"/>
    </row>
    <row r="397" spans="2:76" s="37" customFormat="1" ht="18" customHeight="1" hidden="1"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6"/>
      <c r="BQ397" s="106"/>
      <c r="BR397" s="106"/>
      <c r="BS397" s="106"/>
      <c r="BT397" s="106"/>
      <c r="BU397" s="106"/>
      <c r="BV397" s="106"/>
      <c r="BW397" s="106"/>
      <c r="BX397" s="106"/>
    </row>
    <row r="398" spans="2:76" s="37" customFormat="1" ht="18" customHeight="1" hidden="1"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6"/>
      <c r="BQ398" s="106"/>
      <c r="BR398" s="106"/>
      <c r="BS398" s="106"/>
      <c r="BT398" s="106"/>
      <c r="BU398" s="106"/>
      <c r="BV398" s="106"/>
      <c r="BW398" s="106"/>
      <c r="BX398" s="106"/>
    </row>
    <row r="399" spans="2:76" s="37" customFormat="1" ht="18" customHeight="1" hidden="1"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6"/>
      <c r="BQ399" s="106"/>
      <c r="BR399" s="106"/>
      <c r="BS399" s="106"/>
      <c r="BT399" s="106"/>
      <c r="BU399" s="106"/>
      <c r="BV399" s="106"/>
      <c r="BW399" s="106"/>
      <c r="BX399" s="106"/>
    </row>
    <row r="400" spans="2:76" s="37" customFormat="1" ht="18" customHeight="1" hidden="1"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6"/>
      <c r="BQ400" s="106"/>
      <c r="BR400" s="106"/>
      <c r="BS400" s="106"/>
      <c r="BT400" s="106"/>
      <c r="BU400" s="106"/>
      <c r="BV400" s="106"/>
      <c r="BW400" s="106"/>
      <c r="BX400" s="106"/>
    </row>
    <row r="401" spans="2:76" s="37" customFormat="1" ht="18" customHeight="1" hidden="1"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6"/>
      <c r="BQ401" s="106"/>
      <c r="BR401" s="106"/>
      <c r="BS401" s="106"/>
      <c r="BT401" s="106"/>
      <c r="BU401" s="106"/>
      <c r="BV401" s="106"/>
      <c r="BW401" s="106"/>
      <c r="BX401" s="106"/>
    </row>
    <row r="402" spans="2:76" s="37" customFormat="1" ht="18" customHeight="1" hidden="1"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6"/>
      <c r="BQ402" s="106"/>
      <c r="BR402" s="106"/>
      <c r="BS402" s="106"/>
      <c r="BT402" s="106"/>
      <c r="BU402" s="106"/>
      <c r="BV402" s="106"/>
      <c r="BW402" s="106"/>
      <c r="BX402" s="106"/>
    </row>
    <row r="403" spans="2:76" s="37" customFormat="1" ht="18" customHeight="1" hidden="1"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6"/>
      <c r="BQ403" s="106"/>
      <c r="BR403" s="106"/>
      <c r="BS403" s="106"/>
      <c r="BT403" s="106"/>
      <c r="BU403" s="106"/>
      <c r="BV403" s="106"/>
      <c r="BW403" s="106"/>
      <c r="BX403" s="106"/>
    </row>
    <row r="404" spans="2:76" s="37" customFormat="1" ht="18" customHeight="1" hidden="1"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6"/>
      <c r="BQ404" s="106"/>
      <c r="BR404" s="106"/>
      <c r="BS404" s="106"/>
      <c r="BT404" s="106"/>
      <c r="BU404" s="106"/>
      <c r="BV404" s="106"/>
      <c r="BW404" s="106"/>
      <c r="BX404" s="106"/>
    </row>
    <row r="405" spans="2:76" s="37" customFormat="1" ht="18" customHeight="1" hidden="1"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6"/>
      <c r="BQ405" s="106"/>
      <c r="BR405" s="106"/>
      <c r="BS405" s="106"/>
      <c r="BT405" s="106"/>
      <c r="BU405" s="106"/>
      <c r="BV405" s="106"/>
      <c r="BW405" s="106"/>
      <c r="BX405" s="106"/>
    </row>
    <row r="406" spans="2:76" s="37" customFormat="1" ht="18" customHeight="1" hidden="1"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6"/>
      <c r="BQ406" s="106"/>
      <c r="BR406" s="106"/>
      <c r="BS406" s="106"/>
      <c r="BT406" s="106"/>
      <c r="BU406" s="106"/>
      <c r="BV406" s="106"/>
      <c r="BW406" s="106"/>
      <c r="BX406" s="106"/>
    </row>
    <row r="407" spans="2:76" s="37" customFormat="1" ht="18" customHeight="1" hidden="1"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6"/>
      <c r="BQ407" s="106"/>
      <c r="BR407" s="106"/>
      <c r="BS407" s="106"/>
      <c r="BT407" s="106"/>
      <c r="BU407" s="106"/>
      <c r="BV407" s="106"/>
      <c r="BW407" s="106"/>
      <c r="BX407" s="106"/>
    </row>
    <row r="408" spans="2:76" s="37" customFormat="1" ht="18" customHeight="1" hidden="1"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6"/>
      <c r="BQ408" s="106"/>
      <c r="BR408" s="106"/>
      <c r="BS408" s="106"/>
      <c r="BT408" s="106"/>
      <c r="BU408" s="106"/>
      <c r="BV408" s="106"/>
      <c r="BW408" s="106"/>
      <c r="BX408" s="106"/>
    </row>
    <row r="409" spans="2:76" s="37" customFormat="1" ht="18" customHeight="1" hidden="1"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6"/>
      <c r="BQ409" s="106"/>
      <c r="BR409" s="106"/>
      <c r="BS409" s="106"/>
      <c r="BT409" s="106"/>
      <c r="BU409" s="106"/>
      <c r="BV409" s="106"/>
      <c r="BW409" s="106"/>
      <c r="BX409" s="106"/>
    </row>
    <row r="410" spans="2:76" s="37" customFormat="1" ht="18" customHeight="1" hidden="1"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6"/>
      <c r="BQ410" s="106"/>
      <c r="BR410" s="106"/>
      <c r="BS410" s="106"/>
      <c r="BT410" s="106"/>
      <c r="BU410" s="106"/>
      <c r="BV410" s="106"/>
      <c r="BW410" s="106"/>
      <c r="BX410" s="106"/>
    </row>
    <row r="411" spans="2:76" s="37" customFormat="1" ht="18" customHeight="1" hidden="1"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6"/>
      <c r="BQ411" s="106"/>
      <c r="BR411" s="106"/>
      <c r="BS411" s="106"/>
      <c r="BT411" s="106"/>
      <c r="BU411" s="106"/>
      <c r="BV411" s="106"/>
      <c r="BW411" s="106"/>
      <c r="BX411" s="106"/>
    </row>
    <row r="412" spans="2:76" s="37" customFormat="1" ht="18" customHeight="1" hidden="1"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6"/>
      <c r="BQ412" s="106"/>
      <c r="BR412" s="106"/>
      <c r="BS412" s="106"/>
      <c r="BT412" s="106"/>
      <c r="BU412" s="106"/>
      <c r="BV412" s="106"/>
      <c r="BW412" s="106"/>
      <c r="BX412" s="106"/>
    </row>
    <row r="413" spans="2:76" s="37" customFormat="1" ht="18" customHeight="1" hidden="1"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6"/>
      <c r="BQ413" s="106"/>
      <c r="BR413" s="106"/>
      <c r="BS413" s="106"/>
      <c r="BT413" s="106"/>
      <c r="BU413" s="106"/>
      <c r="BV413" s="106"/>
      <c r="BW413" s="106"/>
      <c r="BX413" s="106"/>
    </row>
    <row r="414" spans="2:76" s="37" customFormat="1" ht="18" customHeight="1" hidden="1"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6"/>
      <c r="BQ414" s="106"/>
      <c r="BR414" s="106"/>
      <c r="BS414" s="106"/>
      <c r="BT414" s="106"/>
      <c r="BU414" s="106"/>
      <c r="BV414" s="106"/>
      <c r="BW414" s="106"/>
      <c r="BX414" s="106"/>
    </row>
    <row r="415" spans="2:76" s="37" customFormat="1" ht="18" customHeight="1" hidden="1"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6"/>
      <c r="BQ415" s="106"/>
      <c r="BR415" s="106"/>
      <c r="BS415" s="106"/>
      <c r="BT415" s="106"/>
      <c r="BU415" s="106"/>
      <c r="BV415" s="106"/>
      <c r="BW415" s="106"/>
      <c r="BX415" s="106"/>
    </row>
    <row r="416" spans="2:76" s="37" customFormat="1" ht="18" customHeight="1" hidden="1"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6"/>
      <c r="BQ416" s="106"/>
      <c r="BR416" s="106"/>
      <c r="BS416" s="106"/>
      <c r="BT416" s="106"/>
      <c r="BU416" s="106"/>
      <c r="BV416" s="106"/>
      <c r="BW416" s="106"/>
      <c r="BX416" s="106"/>
    </row>
    <row r="417" spans="2:76" s="37" customFormat="1" ht="18" customHeight="1" hidden="1"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6"/>
      <c r="BQ417" s="106"/>
      <c r="BR417" s="106"/>
      <c r="BS417" s="106"/>
      <c r="BT417" s="106"/>
      <c r="BU417" s="106"/>
      <c r="BV417" s="106"/>
      <c r="BW417" s="106"/>
      <c r="BX417" s="106"/>
    </row>
    <row r="418" spans="2:76" s="37" customFormat="1" ht="18" customHeight="1" hidden="1"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6"/>
      <c r="BQ418" s="106"/>
      <c r="BR418" s="106"/>
      <c r="BS418" s="106"/>
      <c r="BT418" s="106"/>
      <c r="BU418" s="106"/>
      <c r="BV418" s="106"/>
      <c r="BW418" s="106"/>
      <c r="BX418" s="106"/>
    </row>
    <row r="419" spans="2:76" s="37" customFormat="1" ht="18" customHeight="1" hidden="1"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6"/>
      <c r="BQ419" s="106"/>
      <c r="BR419" s="106"/>
      <c r="BS419" s="106"/>
      <c r="BT419" s="106"/>
      <c r="BU419" s="106"/>
      <c r="BV419" s="106"/>
      <c r="BW419" s="106"/>
      <c r="BX419" s="106"/>
    </row>
    <row r="420" spans="2:76" s="37" customFormat="1" ht="18" customHeight="1" hidden="1"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6"/>
      <c r="BQ420" s="106"/>
      <c r="BR420" s="106"/>
      <c r="BS420" s="106"/>
      <c r="BT420" s="106"/>
      <c r="BU420" s="106"/>
      <c r="BV420" s="106"/>
      <c r="BW420" s="106"/>
      <c r="BX420" s="106"/>
    </row>
    <row r="421" spans="2:76" s="37" customFormat="1" ht="18" customHeight="1" hidden="1"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6"/>
      <c r="BQ421" s="106"/>
      <c r="BR421" s="106"/>
      <c r="BS421" s="106"/>
      <c r="BT421" s="106"/>
      <c r="BU421" s="106"/>
      <c r="BV421" s="106"/>
      <c r="BW421" s="106"/>
      <c r="BX421" s="106"/>
    </row>
    <row r="422" spans="2:76" s="37" customFormat="1" ht="18" customHeight="1" hidden="1"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6"/>
      <c r="BQ422" s="106"/>
      <c r="BR422" s="106"/>
      <c r="BS422" s="106"/>
      <c r="BT422" s="106"/>
      <c r="BU422" s="106"/>
      <c r="BV422" s="106"/>
      <c r="BW422" s="106"/>
      <c r="BX422" s="106"/>
    </row>
    <row r="423" spans="2:76" s="37" customFormat="1" ht="18" customHeight="1" hidden="1"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6"/>
      <c r="BQ423" s="106"/>
      <c r="BR423" s="106"/>
      <c r="BS423" s="106"/>
      <c r="BT423" s="106"/>
      <c r="BU423" s="106"/>
      <c r="BV423" s="106"/>
      <c r="BW423" s="106"/>
      <c r="BX423" s="106"/>
    </row>
    <row r="424" spans="2:76" s="37" customFormat="1" ht="18" customHeight="1" hidden="1"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6"/>
      <c r="BQ424" s="106"/>
      <c r="BR424" s="106"/>
      <c r="BS424" s="106"/>
      <c r="BT424" s="106"/>
      <c r="BU424" s="106"/>
      <c r="BV424" s="106"/>
      <c r="BW424" s="106"/>
      <c r="BX424" s="106"/>
    </row>
    <row r="425" spans="2:76" s="37" customFormat="1" ht="18" customHeight="1" hidden="1"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6"/>
      <c r="BQ425" s="106"/>
      <c r="BR425" s="106"/>
      <c r="BS425" s="106"/>
      <c r="BT425" s="106"/>
      <c r="BU425" s="106"/>
      <c r="BV425" s="106"/>
      <c r="BW425" s="106"/>
      <c r="BX425" s="106"/>
    </row>
    <row r="426" spans="2:76" s="37" customFormat="1" ht="18" customHeight="1" hidden="1"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6"/>
      <c r="BQ426" s="106"/>
      <c r="BR426" s="106"/>
      <c r="BS426" s="106"/>
      <c r="BT426" s="106"/>
      <c r="BU426" s="106"/>
      <c r="BV426" s="106"/>
      <c r="BW426" s="106"/>
      <c r="BX426" s="106"/>
    </row>
    <row r="427" spans="2:76" s="37" customFormat="1" ht="18" customHeight="1" hidden="1"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6"/>
      <c r="BQ427" s="106"/>
      <c r="BR427" s="106"/>
      <c r="BS427" s="106"/>
      <c r="BT427" s="106"/>
      <c r="BU427" s="106"/>
      <c r="BV427" s="106"/>
      <c r="BW427" s="106"/>
      <c r="BX427" s="106"/>
    </row>
    <row r="428" spans="2:76" s="37" customFormat="1" ht="18" customHeight="1" hidden="1"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6"/>
      <c r="BQ428" s="106"/>
      <c r="BR428" s="106"/>
      <c r="BS428" s="106"/>
      <c r="BT428" s="106"/>
      <c r="BU428" s="106"/>
      <c r="BV428" s="106"/>
      <c r="BW428" s="106"/>
      <c r="BX428" s="106"/>
    </row>
    <row r="429" spans="2:76" s="37" customFormat="1" ht="18" customHeight="1" hidden="1"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6"/>
      <c r="BQ429" s="106"/>
      <c r="BR429" s="106"/>
      <c r="BS429" s="106"/>
      <c r="BT429" s="106"/>
      <c r="BU429" s="106"/>
      <c r="BV429" s="106"/>
      <c r="BW429" s="106"/>
      <c r="BX429" s="106"/>
    </row>
    <row r="430" spans="2:76" s="37" customFormat="1" ht="18" customHeight="1" hidden="1"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6"/>
      <c r="BQ430" s="106"/>
      <c r="BR430" s="106"/>
      <c r="BS430" s="106"/>
      <c r="BT430" s="106"/>
      <c r="BU430" s="106"/>
      <c r="BV430" s="106"/>
      <c r="BW430" s="106"/>
      <c r="BX430" s="106"/>
    </row>
    <row r="431" spans="2:76" s="37" customFormat="1" ht="18" customHeight="1" hidden="1"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6"/>
      <c r="BQ431" s="106"/>
      <c r="BR431" s="106"/>
      <c r="BS431" s="106"/>
      <c r="BT431" s="106"/>
      <c r="BU431" s="106"/>
      <c r="BV431" s="106"/>
      <c r="BW431" s="106"/>
      <c r="BX431" s="106"/>
    </row>
    <row r="432" spans="2:76" s="37" customFormat="1" ht="18" customHeight="1" hidden="1"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6"/>
      <c r="BQ432" s="106"/>
      <c r="BR432" s="106"/>
      <c r="BS432" s="106"/>
      <c r="BT432" s="106"/>
      <c r="BU432" s="106"/>
      <c r="BV432" s="106"/>
      <c r="BW432" s="106"/>
      <c r="BX432" s="106"/>
    </row>
    <row r="433" spans="2:76" s="37" customFormat="1" ht="18" customHeight="1" hidden="1"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6"/>
      <c r="BQ433" s="106"/>
      <c r="BR433" s="106"/>
      <c r="BS433" s="106"/>
      <c r="BT433" s="106"/>
      <c r="BU433" s="106"/>
      <c r="BV433" s="106"/>
      <c r="BW433" s="106"/>
      <c r="BX433" s="106"/>
    </row>
    <row r="434" spans="2:76" s="37" customFormat="1" ht="18" customHeight="1" hidden="1"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6"/>
      <c r="BQ434" s="106"/>
      <c r="BR434" s="106"/>
      <c r="BS434" s="106"/>
      <c r="BT434" s="106"/>
      <c r="BU434" s="106"/>
      <c r="BV434" s="106"/>
      <c r="BW434" s="106"/>
      <c r="BX434" s="106"/>
    </row>
    <row r="435" ht="18" customHeight="1" hidden="1"/>
    <row r="436" ht="18" customHeight="1" hidden="1"/>
    <row r="437" ht="18" customHeight="1" hidden="1"/>
    <row r="438" ht="18" customHeight="1" hidden="1"/>
    <row r="439" ht="18" customHeight="1" hidden="1"/>
    <row r="440" ht="18" customHeight="1" hidden="1"/>
    <row r="441" ht="18" customHeight="1" hidden="1"/>
    <row r="442" ht="18" customHeight="1" hidden="1"/>
    <row r="443" ht="18" customHeight="1" hidden="1"/>
    <row r="444" ht="18" customHeight="1" hidden="1"/>
    <row r="445" ht="18" customHeight="1" hidden="1"/>
    <row r="446" ht="18" customHeight="1" hidden="1"/>
    <row r="447" ht="18" customHeight="1" hidden="1"/>
    <row r="448" ht="18" customHeight="1" hidden="1"/>
    <row r="449" ht="18" customHeight="1" hidden="1"/>
    <row r="450" ht="18" customHeight="1" hidden="1"/>
    <row r="451" ht="18" customHeight="1" hidden="1"/>
    <row r="452" ht="18" customHeight="1" hidden="1"/>
    <row r="453" ht="18" customHeight="1" hidden="1"/>
    <row r="454" ht="18" customHeight="1" hidden="1"/>
    <row r="455" ht="18" customHeight="1" hidden="1"/>
    <row r="456" ht="18" customHeight="1" hidden="1"/>
    <row r="457" ht="18" customHeight="1" hidden="1"/>
    <row r="458" ht="18" customHeight="1" hidden="1"/>
    <row r="459" ht="18" customHeight="1" hidden="1"/>
    <row r="460" ht="18" customHeight="1" hidden="1"/>
    <row r="461" ht="18" customHeight="1" hidden="1"/>
    <row r="462" ht="18" customHeight="1" hidden="1"/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</sheetData>
  <sheetProtection selectLockedCells="1"/>
  <mergeCells count="338">
    <mergeCell ref="BA17:BG17"/>
    <mergeCell ref="BA18:BG18"/>
    <mergeCell ref="BA19:BG19"/>
    <mergeCell ref="BA20:BG20"/>
    <mergeCell ref="BA21:BG21"/>
    <mergeCell ref="BA22:BG22"/>
    <mergeCell ref="BA23:BG23"/>
    <mergeCell ref="BA24:BG24"/>
    <mergeCell ref="BA25:BG25"/>
    <mergeCell ref="B45:C45"/>
    <mergeCell ref="D45:J45"/>
    <mergeCell ref="K45:BA45"/>
    <mergeCell ref="BB45:BF45"/>
    <mergeCell ref="K32:AE32"/>
    <mergeCell ref="BA26:BG26"/>
    <mergeCell ref="BA27:BG27"/>
    <mergeCell ref="BC57:BE57"/>
    <mergeCell ref="AD69:AH69"/>
    <mergeCell ref="B99:C100"/>
    <mergeCell ref="D99:G100"/>
    <mergeCell ref="D98:G98"/>
    <mergeCell ref="BG99:BJ100"/>
    <mergeCell ref="AG99:BA100"/>
    <mergeCell ref="BB99:BF100"/>
    <mergeCell ref="BB94:BF95"/>
    <mergeCell ref="BC60:BE60"/>
    <mergeCell ref="Q105:AL105"/>
    <mergeCell ref="Q106:AL106"/>
    <mergeCell ref="Q107:AL107"/>
    <mergeCell ref="BG93:BJ93"/>
    <mergeCell ref="Q104:AL104"/>
    <mergeCell ref="BC58:BE58"/>
    <mergeCell ref="BB98:BF98"/>
    <mergeCell ref="H98:BA98"/>
    <mergeCell ref="H99:AD100"/>
    <mergeCell ref="AE99:AF100"/>
    <mergeCell ref="AG49:BA49"/>
    <mergeCell ref="AG48:BA48"/>
    <mergeCell ref="AG47:BA47"/>
    <mergeCell ref="BG88:BJ88"/>
    <mergeCell ref="BC69:BG69"/>
    <mergeCell ref="BB88:BF88"/>
    <mergeCell ref="R56:AL56"/>
    <mergeCell ref="R60:AL60"/>
    <mergeCell ref="R58:AL58"/>
    <mergeCell ref="R57:AL57"/>
    <mergeCell ref="K47:AE47"/>
    <mergeCell ref="K46:AE46"/>
    <mergeCell ref="K34:AE34"/>
    <mergeCell ref="E19:AZ19"/>
    <mergeCell ref="E20:AZ20"/>
    <mergeCell ref="E21:AZ21"/>
    <mergeCell ref="K31:BA31"/>
    <mergeCell ref="AG34:BA34"/>
    <mergeCell ref="AG46:BA46"/>
    <mergeCell ref="AG32:BA32"/>
    <mergeCell ref="D46:J46"/>
    <mergeCell ref="K49:AE49"/>
    <mergeCell ref="K33:AE33"/>
    <mergeCell ref="BC14:BG14"/>
    <mergeCell ref="B14:J14"/>
    <mergeCell ref="AT14:BB14"/>
    <mergeCell ref="AD14:AH14"/>
    <mergeCell ref="AI14:AN14"/>
    <mergeCell ref="AO14:AS14"/>
    <mergeCell ref="K48:AE48"/>
    <mergeCell ref="AU54:AY54"/>
    <mergeCell ref="AO55:AP55"/>
    <mergeCell ref="AZ54:BB54"/>
    <mergeCell ref="AZ55:BB55"/>
    <mergeCell ref="P54:AL54"/>
    <mergeCell ref="AO54:AP54"/>
    <mergeCell ref="AM55:AN55"/>
    <mergeCell ref="AX55:AY55"/>
    <mergeCell ref="BC55:BE55"/>
    <mergeCell ref="AZ56:BB56"/>
    <mergeCell ref="BC54:BE54"/>
    <mergeCell ref="BC59:BE59"/>
    <mergeCell ref="O107:P107"/>
    <mergeCell ref="O106:P106"/>
    <mergeCell ref="O105:P105"/>
    <mergeCell ref="O104:P104"/>
    <mergeCell ref="AX60:AY60"/>
    <mergeCell ref="R55:AL55"/>
    <mergeCell ref="D48:J48"/>
    <mergeCell ref="B88:C88"/>
    <mergeCell ref="B94:C95"/>
    <mergeCell ref="H93:BA93"/>
    <mergeCell ref="H88:BA88"/>
    <mergeCell ref="D93:G93"/>
    <mergeCell ref="D89:G90"/>
    <mergeCell ref="P60:Q60"/>
    <mergeCell ref="K69:Q69"/>
    <mergeCell ref="AO69:AS69"/>
    <mergeCell ref="BC56:BE56"/>
    <mergeCell ref="D88:G88"/>
    <mergeCell ref="AT69:BB69"/>
    <mergeCell ref="AO59:AP59"/>
    <mergeCell ref="BG94:BJ95"/>
    <mergeCell ref="H94:AD95"/>
    <mergeCell ref="AE94:AF95"/>
    <mergeCell ref="AG94:BA95"/>
    <mergeCell ref="AQ59:AR59"/>
    <mergeCell ref="AM59:AN59"/>
    <mergeCell ref="AZ60:BB60"/>
    <mergeCell ref="BG84:BJ85"/>
    <mergeCell ref="H89:AD90"/>
    <mergeCell ref="AE89:AF90"/>
    <mergeCell ref="AG89:BA90"/>
    <mergeCell ref="BB89:BF90"/>
    <mergeCell ref="BG89:BJ90"/>
    <mergeCell ref="AA69:AB69"/>
    <mergeCell ref="AI69:AN69"/>
    <mergeCell ref="H84:AD85"/>
    <mergeCell ref="AE84:AF85"/>
    <mergeCell ref="AG84:BA85"/>
    <mergeCell ref="BB84:BF85"/>
    <mergeCell ref="AS57:AT57"/>
    <mergeCell ref="AS58:AT58"/>
    <mergeCell ref="AX57:AY57"/>
    <mergeCell ref="AX59:AY59"/>
    <mergeCell ref="AQ60:AR60"/>
    <mergeCell ref="BB76:BF77"/>
    <mergeCell ref="AZ64:BB64"/>
    <mergeCell ref="P59:Q59"/>
    <mergeCell ref="AZ57:BB57"/>
    <mergeCell ref="AQ56:AR56"/>
    <mergeCell ref="AS59:AT59"/>
    <mergeCell ref="AU60:AV60"/>
    <mergeCell ref="AU59:AV59"/>
    <mergeCell ref="AS56:AT56"/>
    <mergeCell ref="AQ58:AR58"/>
    <mergeCell ref="AS60:AT60"/>
    <mergeCell ref="AX56:AY56"/>
    <mergeCell ref="BC64:BE64"/>
    <mergeCell ref="AS54:AT54"/>
    <mergeCell ref="AS55:AT55"/>
    <mergeCell ref="AG76:BA77"/>
    <mergeCell ref="BC62:BE62"/>
    <mergeCell ref="AZ62:BB62"/>
    <mergeCell ref="AU55:AV55"/>
    <mergeCell ref="AZ58:BB58"/>
    <mergeCell ref="AX64:AY64"/>
    <mergeCell ref="AO63:AP63"/>
    <mergeCell ref="AU57:AV57"/>
    <mergeCell ref="AX62:AY62"/>
    <mergeCell ref="AQ61:AR61"/>
    <mergeCell ref="AQ57:AR57"/>
    <mergeCell ref="AQ64:AR64"/>
    <mergeCell ref="AS64:AT64"/>
    <mergeCell ref="AU64:AV64"/>
    <mergeCell ref="AU58:AV58"/>
    <mergeCell ref="B48:C48"/>
    <mergeCell ref="H63:K63"/>
    <mergeCell ref="L63:N63"/>
    <mergeCell ref="B49:C49"/>
    <mergeCell ref="D49:J49"/>
    <mergeCell ref="P63:Q63"/>
    <mergeCell ref="L59:N59"/>
    <mergeCell ref="H61:K61"/>
    <mergeCell ref="L61:N61"/>
    <mergeCell ref="P61:Q61"/>
    <mergeCell ref="D32:J32"/>
    <mergeCell ref="B33:C33"/>
    <mergeCell ref="B32:C32"/>
    <mergeCell ref="B34:C34"/>
    <mergeCell ref="B47:C47"/>
    <mergeCell ref="AO64:AP64"/>
    <mergeCell ref="R63:AL63"/>
    <mergeCell ref="P62:Q62"/>
    <mergeCell ref="AO57:AP57"/>
    <mergeCell ref="D47:J47"/>
    <mergeCell ref="R64:AL64"/>
    <mergeCell ref="AM64:AN64"/>
    <mergeCell ref="AM57:AN57"/>
    <mergeCell ref="AM63:AN63"/>
    <mergeCell ref="H62:K62"/>
    <mergeCell ref="L62:N62"/>
    <mergeCell ref="P57:Q57"/>
    <mergeCell ref="AM60:AN60"/>
    <mergeCell ref="H60:K60"/>
    <mergeCell ref="H59:K59"/>
    <mergeCell ref="B89:C90"/>
    <mergeCell ref="BE33:BF33"/>
    <mergeCell ref="AQ63:AR63"/>
    <mergeCell ref="AS63:AT63"/>
    <mergeCell ref="AU63:AV63"/>
    <mergeCell ref="AX63:AY63"/>
    <mergeCell ref="AZ63:BB63"/>
    <mergeCell ref="BC63:BE63"/>
    <mergeCell ref="BE48:BF48"/>
    <mergeCell ref="BE49:BF49"/>
    <mergeCell ref="B98:C98"/>
    <mergeCell ref="B69:J69"/>
    <mergeCell ref="B93:C93"/>
    <mergeCell ref="BB93:BF93"/>
    <mergeCell ref="D94:G95"/>
    <mergeCell ref="AE72:AF73"/>
    <mergeCell ref="H72:AD73"/>
    <mergeCell ref="B75:C75"/>
    <mergeCell ref="D75:G75"/>
    <mergeCell ref="H75:BA75"/>
    <mergeCell ref="BB46:BD46"/>
    <mergeCell ref="BB49:BD49"/>
    <mergeCell ref="AM56:AN56"/>
    <mergeCell ref="AO56:AP56"/>
    <mergeCell ref="BB32:BD32"/>
    <mergeCell ref="AG41:BA41"/>
    <mergeCell ref="BB41:BD41"/>
    <mergeCell ref="AU56:AV56"/>
    <mergeCell ref="AQ55:AR55"/>
    <mergeCell ref="BB38:BF38"/>
    <mergeCell ref="BB31:BF31"/>
    <mergeCell ref="BG98:BJ98"/>
    <mergeCell ref="BE34:BF34"/>
    <mergeCell ref="BE46:BF46"/>
    <mergeCell ref="BB34:BD34"/>
    <mergeCell ref="BB72:BF73"/>
    <mergeCell ref="BG72:BJ73"/>
    <mergeCell ref="BE32:BF32"/>
    <mergeCell ref="BE47:BF47"/>
    <mergeCell ref="BE41:BF41"/>
    <mergeCell ref="BB48:BD48"/>
    <mergeCell ref="R62:AL62"/>
    <mergeCell ref="AM62:AN62"/>
    <mergeCell ref="P55:Q55"/>
    <mergeCell ref="H55:K55"/>
    <mergeCell ref="AM54:AN54"/>
    <mergeCell ref="AX58:AY58"/>
    <mergeCell ref="H54:K54"/>
    <mergeCell ref="AO58:AP58"/>
    <mergeCell ref="AQ54:AR54"/>
    <mergeCell ref="AZ59:BB59"/>
    <mergeCell ref="R59:AL59"/>
    <mergeCell ref="AM58:AN58"/>
    <mergeCell ref="AO60:AP60"/>
    <mergeCell ref="H53:N53"/>
    <mergeCell ref="L56:N56"/>
    <mergeCell ref="L55:N55"/>
    <mergeCell ref="L54:N54"/>
    <mergeCell ref="P58:Q58"/>
    <mergeCell ref="L57:N57"/>
    <mergeCell ref="AG72:BA73"/>
    <mergeCell ref="BB71:BF71"/>
    <mergeCell ref="B72:C73"/>
    <mergeCell ref="D72:G73"/>
    <mergeCell ref="AX61:AY61"/>
    <mergeCell ref="AZ61:BB61"/>
    <mergeCell ref="BC61:BE61"/>
    <mergeCell ref="H64:K64"/>
    <mergeCell ref="L64:N64"/>
    <mergeCell ref="P64:Q64"/>
    <mergeCell ref="L60:N60"/>
    <mergeCell ref="AO62:AP62"/>
    <mergeCell ref="AU61:AV61"/>
    <mergeCell ref="AQ62:AR62"/>
    <mergeCell ref="AS62:AT62"/>
    <mergeCell ref="AU62:AV62"/>
    <mergeCell ref="R61:AL61"/>
    <mergeCell ref="AM61:AN61"/>
    <mergeCell ref="AO61:AP61"/>
    <mergeCell ref="AS61:AT61"/>
    <mergeCell ref="B71:C71"/>
    <mergeCell ref="D71:G71"/>
    <mergeCell ref="H71:BA71"/>
    <mergeCell ref="B84:C85"/>
    <mergeCell ref="D84:G85"/>
    <mergeCell ref="B79:C79"/>
    <mergeCell ref="D79:G79"/>
    <mergeCell ref="H79:BA79"/>
    <mergeCell ref="B76:C77"/>
    <mergeCell ref="D76:G77"/>
    <mergeCell ref="B83:C83"/>
    <mergeCell ref="D83:G83"/>
    <mergeCell ref="B80:C81"/>
    <mergeCell ref="D80:G81"/>
    <mergeCell ref="BG83:BJ83"/>
    <mergeCell ref="BG79:BJ79"/>
    <mergeCell ref="BB83:BF83"/>
    <mergeCell ref="H83:BA83"/>
    <mergeCell ref="BB80:BF81"/>
    <mergeCell ref="BG80:BJ81"/>
    <mergeCell ref="BG75:BJ75"/>
    <mergeCell ref="H76:AD77"/>
    <mergeCell ref="AE76:AF77"/>
    <mergeCell ref="BG71:BJ71"/>
    <mergeCell ref="BG76:BJ77"/>
    <mergeCell ref="H80:AD81"/>
    <mergeCell ref="AE80:AF81"/>
    <mergeCell ref="AG80:BA81"/>
    <mergeCell ref="BB79:BF79"/>
    <mergeCell ref="BB75:BF75"/>
    <mergeCell ref="B40:C40"/>
    <mergeCell ref="D40:J40"/>
    <mergeCell ref="K40:AE40"/>
    <mergeCell ref="AG40:BA40"/>
    <mergeCell ref="BE40:BF40"/>
    <mergeCell ref="BB47:BD47"/>
    <mergeCell ref="BB40:BD40"/>
    <mergeCell ref="B41:C41"/>
    <mergeCell ref="D41:J41"/>
    <mergeCell ref="B46:C46"/>
    <mergeCell ref="B39:C39"/>
    <mergeCell ref="D39:J39"/>
    <mergeCell ref="K39:AE39"/>
    <mergeCell ref="AG39:BA39"/>
    <mergeCell ref="BB39:BD39"/>
    <mergeCell ref="BE39:BF39"/>
    <mergeCell ref="B38:C38"/>
    <mergeCell ref="D38:J38"/>
    <mergeCell ref="K38:BA38"/>
    <mergeCell ref="E22:AZ22"/>
    <mergeCell ref="E23:AZ23"/>
    <mergeCell ref="AG33:BA33"/>
    <mergeCell ref="B31:C31"/>
    <mergeCell ref="D34:J34"/>
    <mergeCell ref="D33:J33"/>
    <mergeCell ref="D31:J31"/>
    <mergeCell ref="BB33:BD33"/>
    <mergeCell ref="B2:BI2"/>
    <mergeCell ref="B4:BK4"/>
    <mergeCell ref="B7:BI7"/>
    <mergeCell ref="B9:BI9"/>
    <mergeCell ref="E17:AZ17"/>
    <mergeCell ref="E18:AZ18"/>
    <mergeCell ref="B5:AZ5"/>
    <mergeCell ref="K14:Q14"/>
    <mergeCell ref="AA14:AB14"/>
    <mergeCell ref="E24:AZ24"/>
    <mergeCell ref="E25:AZ25"/>
    <mergeCell ref="E26:AZ26"/>
    <mergeCell ref="E27:AZ27"/>
    <mergeCell ref="K41:AE41"/>
    <mergeCell ref="L58:N58"/>
    <mergeCell ref="H58:K58"/>
    <mergeCell ref="H57:K57"/>
    <mergeCell ref="H56:K56"/>
    <mergeCell ref="P56:Q56"/>
  </mergeCells>
  <conditionalFormatting sqref="K32:K34 K46:K49">
    <cfRule type="expression" priority="112" dxfId="6" stopIfTrue="1">
      <formula>AND(BB32&gt;BE32,BB32&lt;&gt;"",BE32&lt;&gt;"")</formula>
    </cfRule>
    <cfRule type="expression" priority="113" dxfId="5" stopIfTrue="1">
      <formula>AND(BB32=BE32,BB32&lt;&gt;"",BE32&lt;&gt;"")</formula>
    </cfRule>
    <cfRule type="expression" priority="114" dxfId="4" stopIfTrue="1">
      <formula>AND(BB32&lt;BE32,BB32&lt;&gt;"",BE32&lt;&gt;"")</formula>
    </cfRule>
  </conditionalFormatting>
  <conditionalFormatting sqref="AG32:AG34 AG46:AG49">
    <cfRule type="expression" priority="115" dxfId="6" stopIfTrue="1">
      <formula>AND(BE32&gt;BB32,BB32&lt;&gt;"",BE32&lt;&gt;"")</formula>
    </cfRule>
    <cfRule type="expression" priority="116" dxfId="5" stopIfTrue="1">
      <formula>AND(BE32=BB32,BB32&lt;&gt;"",BE32&lt;&gt;"")</formula>
    </cfRule>
    <cfRule type="expression" priority="117" dxfId="4" stopIfTrue="1">
      <formula>AND(BE32&lt;BB32,BB32&lt;&gt;"",BE32&lt;&gt;"")</formula>
    </cfRule>
  </conditionalFormatting>
  <conditionalFormatting sqref="AY65:BO65 R65 AO60:AV60 BF61:BO64 AX60:BE64">
    <cfRule type="expression" priority="122" dxfId="4" stopIfTrue="1">
      <formula>$P$60=""</formula>
    </cfRule>
  </conditionalFormatting>
  <conditionalFormatting sqref="AM55:BB55 AW56:AW64 AM56:AN64">
    <cfRule type="expression" priority="156" dxfId="4" stopIfTrue="1">
      <formula>$P$56=""</formula>
    </cfRule>
  </conditionalFormatting>
  <conditionalFormatting sqref="AO56:AV56 AX56:BB56">
    <cfRule type="expression" priority="157" dxfId="4" stopIfTrue="1">
      <formula>$P$56=""</formula>
    </cfRule>
    <cfRule type="expression" priority="158" dxfId="4" stopIfTrue="1">
      <formula>$P$57=""</formula>
    </cfRule>
  </conditionalFormatting>
  <conditionalFormatting sqref="AO57:AV57 AX57:BE57">
    <cfRule type="expression" priority="159" dxfId="4" stopIfTrue="1">
      <formula>$P$57=""</formula>
    </cfRule>
    <cfRule type="expression" priority="160" dxfId="4" stopIfTrue="1">
      <formula>$P$58=""</formula>
    </cfRule>
  </conditionalFormatting>
  <conditionalFormatting sqref="AO58:AV58 AX58:BE58">
    <cfRule type="expression" priority="161" dxfId="4" stopIfTrue="1">
      <formula>$P$58=""</formula>
    </cfRule>
    <cfRule type="expression" priority="162" dxfId="4" stopIfTrue="1">
      <formula>$P$59=""</formula>
    </cfRule>
  </conditionalFormatting>
  <conditionalFormatting sqref="AO59:AV59 AX59:BE59">
    <cfRule type="expression" priority="163" dxfId="4" stopIfTrue="1">
      <formula>$P$59=""</formula>
    </cfRule>
    <cfRule type="expression" priority="164" dxfId="4" stopIfTrue="1">
      <formula>$P$60=""</formula>
    </cfRule>
  </conditionalFormatting>
  <conditionalFormatting sqref="P55:Q60">
    <cfRule type="expression" priority="174" dxfId="44" stopIfTrue="1">
      <formula>#REF!&lt;&gt;#REF!</formula>
    </cfRule>
  </conditionalFormatting>
  <conditionalFormatting sqref="AG72">
    <cfRule type="expression" priority="109" dxfId="6" stopIfTrue="1">
      <formula>AND(BE72&gt;BB72,BB72&lt;&gt;"",BE72&lt;&gt;"")</formula>
    </cfRule>
    <cfRule type="expression" priority="110" dxfId="5" stopIfTrue="1">
      <formula>AND(BE72=BB72,BB72&lt;&gt;"",BE72&lt;&gt;"")</formula>
    </cfRule>
    <cfRule type="expression" priority="111" dxfId="4" stopIfTrue="1">
      <formula>AND(BE72&lt;BB72,BB72&lt;&gt;"",BE72&lt;&gt;"")</formula>
    </cfRule>
  </conditionalFormatting>
  <conditionalFormatting sqref="H72">
    <cfRule type="expression" priority="183" dxfId="6" stopIfTrue="1">
      <formula>AND(BB72&gt;BE72,BB72&lt;&gt;"",BE72&lt;&gt;"")</formula>
    </cfRule>
    <cfRule type="expression" priority="184" dxfId="5" stopIfTrue="1">
      <formula>AND(BB72=BE72,BB72&lt;&gt;"",BE72&lt;&gt;"")</formula>
    </cfRule>
    <cfRule type="expression" priority="185" dxfId="4" stopIfTrue="1">
      <formula>AND(BB72&lt;BE72,BB72&lt;&gt;"",BE72&lt;&gt;"")</formula>
    </cfRule>
  </conditionalFormatting>
  <conditionalFormatting sqref="BB46:BD49 BB32:BD34">
    <cfRule type="expression" priority="85" dxfId="1" stopIfTrue="1">
      <formula>AND(BE32&lt;&gt;"",ISBLANK(BB32))</formula>
    </cfRule>
    <cfRule type="expression" priority="86" dxfId="0" stopIfTrue="1">
      <formula>ISBLANK(BB32)</formula>
    </cfRule>
  </conditionalFormatting>
  <conditionalFormatting sqref="BE46:BF49 BE32:BF34">
    <cfRule type="expression" priority="87" dxfId="1" stopIfTrue="1">
      <formula>AND(BB32&lt;&gt;"",ISBLANK(BE32))</formula>
    </cfRule>
    <cfRule type="expression" priority="88" dxfId="0" stopIfTrue="1">
      <formula>ISBLANK(BE32)</formula>
    </cfRule>
  </conditionalFormatting>
  <conditionalFormatting sqref="K39:K41">
    <cfRule type="expression" priority="65" dxfId="6" stopIfTrue="1">
      <formula>AND(BB39&gt;BE39,BB39&lt;&gt;"",BE39&lt;&gt;"")</formula>
    </cfRule>
    <cfRule type="expression" priority="66" dxfId="5" stopIfTrue="1">
      <formula>AND(BB39=BE39,BB39&lt;&gt;"",BE39&lt;&gt;"")</formula>
    </cfRule>
    <cfRule type="expression" priority="67" dxfId="4" stopIfTrue="1">
      <formula>AND(BB39&lt;BE39,BB39&lt;&gt;"",BE39&lt;&gt;"")</formula>
    </cfRule>
  </conditionalFormatting>
  <conditionalFormatting sqref="AG39:AG41">
    <cfRule type="expression" priority="68" dxfId="6" stopIfTrue="1">
      <formula>AND(BE39&gt;BB39,BB39&lt;&gt;"",BE39&lt;&gt;"")</formula>
    </cfRule>
    <cfRule type="expression" priority="69" dxfId="5" stopIfTrue="1">
      <formula>AND(BE39=BB39,BB39&lt;&gt;"",BE39&lt;&gt;"")</formula>
    </cfRule>
    <cfRule type="expression" priority="70" dxfId="4" stopIfTrue="1">
      <formula>AND(BE39&lt;BB39,BB39&lt;&gt;"",BE39&lt;&gt;"")</formula>
    </cfRule>
  </conditionalFormatting>
  <conditionalFormatting sqref="R55:AL55">
    <cfRule type="expression" priority="187" dxfId="43" stopIfTrue="1">
      <formula>$AM$55=""</formula>
    </cfRule>
    <cfRule type="expression" priority="188" dxfId="4" stopIfTrue="1">
      <formula>$P$56=""</formula>
    </cfRule>
  </conditionalFormatting>
  <conditionalFormatting sqref="R56:AL56">
    <cfRule type="expression" priority="189" dxfId="43" stopIfTrue="1">
      <formula>$AM$56=""</formula>
    </cfRule>
    <cfRule type="expression" priority="190" dxfId="4" stopIfTrue="1">
      <formula>$P$56=""</formula>
    </cfRule>
    <cfRule type="expression" priority="191" dxfId="4" stopIfTrue="1">
      <formula>$P$57=""</formula>
    </cfRule>
  </conditionalFormatting>
  <conditionalFormatting sqref="R57:AL57">
    <cfRule type="expression" priority="192" dxfId="43" stopIfTrue="1">
      <formula>$AM$57=""</formula>
    </cfRule>
    <cfRule type="expression" priority="193" dxfId="4" stopIfTrue="1">
      <formula>$P$57=""</formula>
    </cfRule>
    <cfRule type="expression" priority="194" dxfId="4" stopIfTrue="1">
      <formula>$P$58=""</formula>
    </cfRule>
  </conditionalFormatting>
  <conditionalFormatting sqref="R58:AL58">
    <cfRule type="expression" priority="195" dxfId="43" stopIfTrue="1">
      <formula>$AM$58=""</formula>
    </cfRule>
    <cfRule type="expression" priority="196" dxfId="4" stopIfTrue="1">
      <formula>$P$58=""</formula>
    </cfRule>
    <cfRule type="expression" priority="197" dxfId="4" stopIfTrue="1">
      <formula>$P$59=""</formula>
    </cfRule>
  </conditionalFormatting>
  <conditionalFormatting sqref="R59:AL59">
    <cfRule type="expression" priority="198" dxfId="43" stopIfTrue="1">
      <formula>$AM$59=""</formula>
    </cfRule>
    <cfRule type="expression" priority="199" dxfId="4" stopIfTrue="1">
      <formula>$P$59=""</formula>
    </cfRule>
    <cfRule type="expression" priority="200" dxfId="4" stopIfTrue="1">
      <formula>$P$60=""</formula>
    </cfRule>
  </conditionalFormatting>
  <conditionalFormatting sqref="R60:AL60">
    <cfRule type="expression" priority="201" dxfId="43" stopIfTrue="1">
      <formula>$AM$60=""</formula>
    </cfRule>
    <cfRule type="expression" priority="202" dxfId="4" stopIfTrue="1">
      <formula>$P$60=""</formula>
    </cfRule>
  </conditionalFormatting>
  <conditionalFormatting sqref="AO61:AV64">
    <cfRule type="expression" priority="53" dxfId="4" stopIfTrue="1">
      <formula>$P$60=""</formula>
    </cfRule>
  </conditionalFormatting>
  <conditionalFormatting sqref="P61:Q64">
    <cfRule type="expression" priority="54" dxfId="44" stopIfTrue="1">
      <formula>#REF!&lt;&gt;#REF!</formula>
    </cfRule>
  </conditionalFormatting>
  <conditionalFormatting sqref="R61:AL64">
    <cfRule type="expression" priority="55" dxfId="43" stopIfTrue="1">
      <formula>$AM$60=""</formula>
    </cfRule>
    <cfRule type="expression" priority="56" dxfId="4" stopIfTrue="1">
      <formula>$P$60=""</formula>
    </cfRule>
  </conditionalFormatting>
  <conditionalFormatting sqref="BC55:BE56">
    <cfRule type="expression" priority="51" dxfId="4" stopIfTrue="1">
      <formula>$P$57=""</formula>
    </cfRule>
    <cfRule type="expression" priority="52" dxfId="4" stopIfTrue="1">
      <formula>$P$58=""</formula>
    </cfRule>
  </conditionalFormatting>
  <conditionalFormatting sqref="AG76">
    <cfRule type="expression" priority="45" dxfId="6" stopIfTrue="1">
      <formula>AND(BE76&gt;BB76,BB76&lt;&gt;"",BE76&lt;&gt;"")</formula>
    </cfRule>
    <cfRule type="expression" priority="46" dxfId="5" stopIfTrue="1">
      <formula>AND(BE76=BB76,BB76&lt;&gt;"",BE76&lt;&gt;"")</formula>
    </cfRule>
    <cfRule type="expression" priority="47" dxfId="4" stopIfTrue="1">
      <formula>AND(BE76&lt;BB76,BB76&lt;&gt;"",BE76&lt;&gt;"")</formula>
    </cfRule>
  </conditionalFormatting>
  <conditionalFormatting sqref="H76">
    <cfRule type="expression" priority="48" dxfId="6" stopIfTrue="1">
      <formula>AND(BB76&gt;BE76,BB76&lt;&gt;"",BE76&lt;&gt;"")</formula>
    </cfRule>
    <cfRule type="expression" priority="49" dxfId="5" stopIfTrue="1">
      <formula>AND(BB76=BE76,BB76&lt;&gt;"",BE76&lt;&gt;"")</formula>
    </cfRule>
    <cfRule type="expression" priority="50" dxfId="4" stopIfTrue="1">
      <formula>AND(BB76&lt;BE76,BB76&lt;&gt;"",BE76&lt;&gt;"")</formula>
    </cfRule>
  </conditionalFormatting>
  <conditionalFormatting sqref="AG80">
    <cfRule type="expression" priority="39" dxfId="6" stopIfTrue="1">
      <formula>AND(BE80&gt;BB80,BB80&lt;&gt;"",BE80&lt;&gt;"")</formula>
    </cfRule>
    <cfRule type="expression" priority="40" dxfId="5" stopIfTrue="1">
      <formula>AND(BE80=BB80,BB80&lt;&gt;"",BE80&lt;&gt;"")</formula>
    </cfRule>
    <cfRule type="expression" priority="41" dxfId="4" stopIfTrue="1">
      <formula>AND(BE80&lt;BB80,BB80&lt;&gt;"",BE80&lt;&gt;"")</formula>
    </cfRule>
  </conditionalFormatting>
  <conditionalFormatting sqref="H80">
    <cfRule type="expression" priority="42" dxfId="6" stopIfTrue="1">
      <formula>AND(BB80&gt;BE80,BB80&lt;&gt;"",BE80&lt;&gt;"")</formula>
    </cfRule>
    <cfRule type="expression" priority="43" dxfId="5" stopIfTrue="1">
      <formula>AND(BB80=BE80,BB80&lt;&gt;"",BE80&lt;&gt;"")</formula>
    </cfRule>
    <cfRule type="expression" priority="44" dxfId="4" stopIfTrue="1">
      <formula>AND(BB80&lt;BE80,BB80&lt;&gt;"",BE80&lt;&gt;"")</formula>
    </cfRule>
  </conditionalFormatting>
  <conditionalFormatting sqref="AG84">
    <cfRule type="expression" priority="33" dxfId="6" stopIfTrue="1">
      <formula>AND(BE84&gt;BB84,BB84&lt;&gt;"",BE84&lt;&gt;"")</formula>
    </cfRule>
    <cfRule type="expression" priority="34" dxfId="5" stopIfTrue="1">
      <formula>AND(BE84=BB84,BB84&lt;&gt;"",BE84&lt;&gt;"")</formula>
    </cfRule>
    <cfRule type="expression" priority="35" dxfId="4" stopIfTrue="1">
      <formula>AND(BE84&lt;BB84,BB84&lt;&gt;"",BE84&lt;&gt;"")</formula>
    </cfRule>
  </conditionalFormatting>
  <conditionalFormatting sqref="H84">
    <cfRule type="expression" priority="36" dxfId="6" stopIfTrue="1">
      <formula>AND(BB84&gt;BE84,BB84&lt;&gt;"",BE84&lt;&gt;"")</formula>
    </cfRule>
    <cfRule type="expression" priority="37" dxfId="5" stopIfTrue="1">
      <formula>AND(BB84=BE84,BB84&lt;&gt;"",BE84&lt;&gt;"")</formula>
    </cfRule>
    <cfRule type="expression" priority="38" dxfId="4" stopIfTrue="1">
      <formula>AND(BB84&lt;BE84,BB84&lt;&gt;"",BE84&lt;&gt;"")</formula>
    </cfRule>
  </conditionalFormatting>
  <conditionalFormatting sqref="AG89">
    <cfRule type="expression" priority="27" dxfId="6" stopIfTrue="1">
      <formula>AND(BE89&gt;BB89,BB89&lt;&gt;"",BE89&lt;&gt;"")</formula>
    </cfRule>
    <cfRule type="expression" priority="28" dxfId="5" stopIfTrue="1">
      <formula>AND(BE89=BB89,BB89&lt;&gt;"",BE89&lt;&gt;"")</formula>
    </cfRule>
    <cfRule type="expression" priority="29" dxfId="4" stopIfTrue="1">
      <formula>AND(BE89&lt;BB89,BB89&lt;&gt;"",BE89&lt;&gt;"")</formula>
    </cfRule>
  </conditionalFormatting>
  <conditionalFormatting sqref="H89">
    <cfRule type="expression" priority="30" dxfId="6" stopIfTrue="1">
      <formula>AND(BB89&gt;BE89,BB89&lt;&gt;"",BE89&lt;&gt;"")</formula>
    </cfRule>
    <cfRule type="expression" priority="31" dxfId="5" stopIfTrue="1">
      <formula>AND(BB89=BE89,BB89&lt;&gt;"",BE89&lt;&gt;"")</formula>
    </cfRule>
    <cfRule type="expression" priority="32" dxfId="4" stopIfTrue="1">
      <formula>AND(BB89&lt;BE89,BB89&lt;&gt;"",BE89&lt;&gt;"")</formula>
    </cfRule>
  </conditionalFormatting>
  <conditionalFormatting sqref="AG94">
    <cfRule type="expression" priority="21" dxfId="6" stopIfTrue="1">
      <formula>AND(BE94&gt;BB94,BB94&lt;&gt;"",BE94&lt;&gt;"")</formula>
    </cfRule>
    <cfRule type="expression" priority="22" dxfId="5" stopIfTrue="1">
      <formula>AND(BE94=BB94,BB94&lt;&gt;"",BE94&lt;&gt;"")</formula>
    </cfRule>
    <cfRule type="expression" priority="23" dxfId="4" stopIfTrue="1">
      <formula>AND(BE94&lt;BB94,BB94&lt;&gt;"",BE94&lt;&gt;"")</formula>
    </cfRule>
  </conditionalFormatting>
  <conditionalFormatting sqref="H94">
    <cfRule type="expression" priority="24" dxfId="6" stopIfTrue="1">
      <formula>AND(BB94&gt;BE94,BB94&lt;&gt;"",BE94&lt;&gt;"")</formula>
    </cfRule>
    <cfRule type="expression" priority="25" dxfId="5" stopIfTrue="1">
      <formula>AND(BB94=BE94,BB94&lt;&gt;"",BE94&lt;&gt;"")</formula>
    </cfRule>
    <cfRule type="expression" priority="26" dxfId="4" stopIfTrue="1">
      <formula>AND(BB94&lt;BE94,BB94&lt;&gt;"",BE94&lt;&gt;"")</formula>
    </cfRule>
  </conditionalFormatting>
  <conditionalFormatting sqref="AG99">
    <cfRule type="expression" priority="9" dxfId="6" stopIfTrue="1">
      <formula>AND(BE99&gt;BB99,BB99&lt;&gt;"",BE99&lt;&gt;"")</formula>
    </cfRule>
    <cfRule type="expression" priority="10" dxfId="5" stopIfTrue="1">
      <formula>AND(BE99=BB99,BB99&lt;&gt;"",BE99&lt;&gt;"")</formula>
    </cfRule>
    <cfRule type="expression" priority="11" dxfId="4" stopIfTrue="1">
      <formula>AND(BE99&lt;BB99,BB99&lt;&gt;"",BE99&lt;&gt;"")</formula>
    </cfRule>
  </conditionalFormatting>
  <conditionalFormatting sqref="H99">
    <cfRule type="expression" priority="12" dxfId="6" stopIfTrue="1">
      <formula>AND(BB99&gt;BE99,BB99&lt;&gt;"",BE99&lt;&gt;"")</formula>
    </cfRule>
    <cfRule type="expression" priority="13" dxfId="5" stopIfTrue="1">
      <formula>AND(BB99=BE99,BB99&lt;&gt;"",BE99&lt;&gt;"")</formula>
    </cfRule>
    <cfRule type="expression" priority="14" dxfId="4" stopIfTrue="1">
      <formula>AND(BB99&lt;BE99,BB99&lt;&gt;"",BE99&lt;&gt;"")</formula>
    </cfRule>
  </conditionalFormatting>
  <conditionalFormatting sqref="BB39:BD41">
    <cfRule type="expression" priority="1" dxfId="1" stopIfTrue="1">
      <formula>AND(BE39&lt;&gt;"",ISBLANK(BB39))</formula>
    </cfRule>
    <cfRule type="expression" priority="2" dxfId="0" stopIfTrue="1">
      <formula>ISBLANK(BB39)</formula>
    </cfRule>
  </conditionalFormatting>
  <conditionalFormatting sqref="BE39:BF41">
    <cfRule type="expression" priority="3" dxfId="1" stopIfTrue="1">
      <formula>AND(BB39&lt;&gt;"",ISBLANK(BE39))</formula>
    </cfRule>
    <cfRule type="expression" priority="4" dxfId="0" stopIfTrue="1">
      <formula>ISBLANK(BE39)</formula>
    </cfRule>
  </conditionalFormatting>
  <dataValidations count="3">
    <dataValidation type="whole" operator="greaterThanOrEqual" allowBlank="1" showErrorMessage="1" errorTitle="Fehler" error="Nur Zahlen eingeben!" sqref="BB72 AO14:AS14 AD14:AH14 BB99:BF99 BB94:BF94 BB89:BF89 AD86:AH86 BC69:BG70 AD69:AH70 BB76:BF76 BB32:BF35 AA78:AE78 AZ78:BD78 BC86:BG86 BB80:BF80 BB84:BF84 BB46:BF49 BC14:BG14 BB39:BF42">
      <formula1>0</formula1>
    </dataValidation>
    <dataValidation type="list" allowBlank="1" showInputMessage="1" showErrorMessage="1" sqref="AA14:AB14">
      <formula1>$B$32:$B$32</formula1>
    </dataValidation>
    <dataValidation type="list" allowBlank="1" showInputMessage="1" showErrorMessage="1" sqref="BG84:BJ84 BG99:BJ99 BG72 BG76:BJ76 BG80:BJ80 BG94:BJ94 BG89:BJ89 H55:K64">
      <formula1>$AG$20:$AG$23</formula1>
    </dataValidation>
  </dataValidations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58" r:id="rId4"/>
  <headerFooter alignWithMargins="0">
    <oddFooter xml:space="preserve">&amp;C                                 &amp;R&amp;P von &amp;N </oddFooter>
  </headerFooter>
  <rowBreaks count="1" manualBreakCount="1">
    <brk id="49" max="69" man="1"/>
  </rowBreaks>
  <colBreaks count="1" manualBreakCount="1">
    <brk id="83" max="8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70.28125" style="0" bestFit="1" customWidth="1"/>
    <col min="2" max="2" width="4.421875" style="0" customWidth="1"/>
    <col min="3" max="4" width="4.28125" style="0" customWidth="1"/>
    <col min="5" max="5" width="4.140625" style="0" customWidth="1"/>
    <col min="6" max="6" width="4.28125" style="0" customWidth="1"/>
    <col min="7" max="7" width="0.71875" style="0" customWidth="1"/>
    <col min="8" max="8" width="6.28125" style="0" customWidth="1"/>
    <col min="9" max="9" width="5.00390625" style="0" bestFit="1" customWidth="1"/>
    <col min="10" max="10" width="5.8515625" style="0" bestFit="1" customWidth="1"/>
  </cols>
  <sheetData>
    <row r="1" spans="1:11" ht="17.25">
      <c r="A1" s="128"/>
      <c r="B1" s="129" t="s">
        <v>12</v>
      </c>
      <c r="C1" s="129" t="s">
        <v>94</v>
      </c>
      <c r="D1" s="129" t="s">
        <v>95</v>
      </c>
      <c r="E1" s="129" t="s">
        <v>96</v>
      </c>
      <c r="F1" s="311" t="s">
        <v>16</v>
      </c>
      <c r="G1" s="312"/>
      <c r="H1" s="313"/>
      <c r="I1" s="129" t="s">
        <v>97</v>
      </c>
      <c r="J1" s="129" t="s">
        <v>18</v>
      </c>
      <c r="K1" s="314" t="s">
        <v>11</v>
      </c>
    </row>
    <row r="2" spans="1:11" ht="17.25">
      <c r="A2" s="130" t="s">
        <v>77</v>
      </c>
      <c r="B2" s="129">
        <v>2</v>
      </c>
      <c r="C2" s="129">
        <v>1</v>
      </c>
      <c r="D2" s="129"/>
      <c r="E2" s="129">
        <v>1</v>
      </c>
      <c r="F2" s="129">
        <v>4</v>
      </c>
      <c r="G2" s="131"/>
      <c r="H2" s="129">
        <v>2</v>
      </c>
      <c r="I2" s="129">
        <v>2</v>
      </c>
      <c r="J2" s="129">
        <v>3</v>
      </c>
      <c r="K2" s="314">
        <v>5</v>
      </c>
    </row>
    <row r="3" spans="1:11" ht="17.25">
      <c r="A3" s="130" t="s">
        <v>50</v>
      </c>
      <c r="B3" s="129">
        <v>2</v>
      </c>
      <c r="C3" s="129">
        <v>1</v>
      </c>
      <c r="D3" s="129"/>
      <c r="E3" s="129">
        <v>1</v>
      </c>
      <c r="F3" s="129">
        <v>4</v>
      </c>
      <c r="G3" s="131"/>
      <c r="H3" s="129">
        <v>3</v>
      </c>
      <c r="I3" s="129">
        <v>1</v>
      </c>
      <c r="J3" s="129">
        <v>3</v>
      </c>
      <c r="K3" s="314">
        <v>6</v>
      </c>
    </row>
    <row r="4" spans="1:11" ht="17.25">
      <c r="A4" s="130" t="s">
        <v>46</v>
      </c>
      <c r="B4" s="129">
        <v>2</v>
      </c>
      <c r="C4" s="129">
        <v>2</v>
      </c>
      <c r="D4" s="129"/>
      <c r="E4" s="129"/>
      <c r="F4" s="129">
        <v>13</v>
      </c>
      <c r="G4" s="131"/>
      <c r="H4" s="129">
        <v>2</v>
      </c>
      <c r="I4" s="129">
        <v>11</v>
      </c>
      <c r="J4" s="129">
        <v>6</v>
      </c>
      <c r="K4" s="314">
        <v>1</v>
      </c>
    </row>
    <row r="5" spans="1:29" ht="17.25">
      <c r="A5" s="130" t="s">
        <v>79</v>
      </c>
      <c r="B5" s="129">
        <v>2</v>
      </c>
      <c r="C5" s="129"/>
      <c r="D5" s="129"/>
      <c r="E5" s="129">
        <v>2</v>
      </c>
      <c r="F5" s="129">
        <v>0</v>
      </c>
      <c r="G5" s="131"/>
      <c r="H5" s="129">
        <v>14</v>
      </c>
      <c r="I5" s="129">
        <v>-14</v>
      </c>
      <c r="J5" s="129">
        <v>0</v>
      </c>
      <c r="K5" s="314">
        <v>10</v>
      </c>
      <c r="AB5">
        <v>4</v>
      </c>
      <c r="AC5" t="s">
        <v>32</v>
      </c>
    </row>
    <row r="6" spans="1:29" ht="17.25">
      <c r="A6" s="130" t="s">
        <v>49</v>
      </c>
      <c r="B6" s="129">
        <v>2</v>
      </c>
      <c r="C6" s="129"/>
      <c r="D6" s="129"/>
      <c r="E6" s="129">
        <v>2</v>
      </c>
      <c r="F6" s="129">
        <v>0</v>
      </c>
      <c r="G6" s="131"/>
      <c r="H6" s="129">
        <v>3</v>
      </c>
      <c r="I6" s="129">
        <v>-3</v>
      </c>
      <c r="J6" s="129">
        <v>0</v>
      </c>
      <c r="K6" s="315">
        <v>9</v>
      </c>
      <c r="AB6">
        <v>5</v>
      </c>
      <c r="AC6" t="s">
        <v>33</v>
      </c>
    </row>
    <row r="7" spans="1:29" ht="17.25">
      <c r="A7" s="130" t="s">
        <v>93</v>
      </c>
      <c r="B7" s="129">
        <v>2</v>
      </c>
      <c r="C7" s="129">
        <v>1</v>
      </c>
      <c r="D7" s="129"/>
      <c r="E7" s="129">
        <v>1</v>
      </c>
      <c r="F7" s="129">
        <v>1</v>
      </c>
      <c r="G7" s="131"/>
      <c r="H7" s="129">
        <v>5</v>
      </c>
      <c r="I7" s="129">
        <v>-4</v>
      </c>
      <c r="J7" s="129">
        <v>3</v>
      </c>
      <c r="K7" s="315">
        <v>7</v>
      </c>
      <c r="AB7">
        <v>6</v>
      </c>
      <c r="AC7" t="s">
        <v>34</v>
      </c>
    </row>
    <row r="8" spans="1:29" ht="17.25">
      <c r="A8" s="130" t="s">
        <v>48</v>
      </c>
      <c r="B8" s="129">
        <v>2</v>
      </c>
      <c r="C8" s="129"/>
      <c r="D8" s="129">
        <v>1</v>
      </c>
      <c r="E8" s="129">
        <v>1</v>
      </c>
      <c r="F8" s="129">
        <v>1</v>
      </c>
      <c r="G8" s="131"/>
      <c r="H8" s="129">
        <v>2</v>
      </c>
      <c r="I8" s="129">
        <v>-1</v>
      </c>
      <c r="J8" s="129">
        <v>1</v>
      </c>
      <c r="K8" s="315">
        <v>8</v>
      </c>
      <c r="AB8">
        <v>7</v>
      </c>
      <c r="AC8" t="s">
        <v>34</v>
      </c>
    </row>
    <row r="9" spans="1:29" ht="17.25">
      <c r="A9" s="130" t="s">
        <v>47</v>
      </c>
      <c r="B9" s="129">
        <v>2</v>
      </c>
      <c r="C9" s="129">
        <v>1</v>
      </c>
      <c r="D9" s="129">
        <v>1</v>
      </c>
      <c r="E9" s="129"/>
      <c r="F9" s="129">
        <v>3</v>
      </c>
      <c r="G9" s="131"/>
      <c r="H9" s="129">
        <v>1</v>
      </c>
      <c r="I9" s="129">
        <v>2</v>
      </c>
      <c r="J9" s="129">
        <v>4</v>
      </c>
      <c r="K9" s="314">
        <v>3</v>
      </c>
      <c r="AB9">
        <v>8</v>
      </c>
      <c r="AC9" t="s">
        <v>34</v>
      </c>
    </row>
    <row r="10" spans="1:29" ht="17.25">
      <c r="A10" s="130" t="s">
        <v>42</v>
      </c>
      <c r="B10" s="129">
        <v>2</v>
      </c>
      <c r="C10" s="129">
        <v>1</v>
      </c>
      <c r="D10" s="129">
        <v>1</v>
      </c>
      <c r="E10" s="129"/>
      <c r="F10" s="129">
        <v>2</v>
      </c>
      <c r="G10" s="131"/>
      <c r="H10" s="129">
        <v>1</v>
      </c>
      <c r="I10" s="129">
        <v>1</v>
      </c>
      <c r="J10" s="129">
        <v>4</v>
      </c>
      <c r="K10" s="314">
        <v>4</v>
      </c>
      <c r="AB10">
        <v>9</v>
      </c>
      <c r="AC10" t="s">
        <v>34</v>
      </c>
    </row>
    <row r="11" spans="1:29" ht="17.25">
      <c r="A11" s="130" t="s">
        <v>45</v>
      </c>
      <c r="B11" s="129">
        <v>2</v>
      </c>
      <c r="C11" s="129">
        <v>1</v>
      </c>
      <c r="D11" s="129">
        <v>1</v>
      </c>
      <c r="E11" s="129"/>
      <c r="F11" s="129">
        <v>6</v>
      </c>
      <c r="G11" s="131"/>
      <c r="H11" s="129">
        <v>1</v>
      </c>
      <c r="I11" s="129">
        <v>5</v>
      </c>
      <c r="J11" s="129">
        <v>4</v>
      </c>
      <c r="K11" s="314">
        <v>2</v>
      </c>
      <c r="AB11">
        <v>10</v>
      </c>
      <c r="AC11" t="s">
        <v>34</v>
      </c>
    </row>
  </sheetData>
  <sheetProtection/>
  <mergeCells count="1">
    <mergeCell ref="F1:H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5.8515625" style="0" bestFit="1" customWidth="1"/>
    <col min="4" max="5" width="3.00390625" style="0" bestFit="1" customWidth="1"/>
    <col min="6" max="7" width="1.8515625" style="0" bestFit="1" customWidth="1"/>
    <col min="8" max="8" width="6.421875" style="0" bestFit="1" customWidth="1"/>
    <col min="9" max="9" width="3.57421875" style="0" bestFit="1" customWidth="1"/>
    <col min="10" max="10" width="1.8515625" style="0" bestFit="1" customWidth="1"/>
    <col min="11" max="11" width="5.57421875" style="0" bestFit="1" customWidth="1"/>
    <col min="12" max="14" width="2.8515625" style="0" bestFit="1" customWidth="1"/>
  </cols>
  <sheetData>
    <row r="1" spans="36:85" s="37" customFormat="1" ht="12.75">
      <c r="AJ1" s="45"/>
      <c r="AK1" s="40"/>
      <c r="AL1" s="41"/>
      <c r="AM1" s="41"/>
      <c r="AN1" s="46"/>
      <c r="AO1" s="42"/>
      <c r="AP1" s="42"/>
      <c r="AQ1" s="42"/>
      <c r="AR1" s="43"/>
      <c r="AS1" s="42"/>
      <c r="AT1" s="42"/>
      <c r="AU1" s="42"/>
      <c r="AV1" s="42"/>
      <c r="AW1" s="42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9"/>
      <c r="CE1" s="39"/>
      <c r="CF1" s="39"/>
      <c r="CG1" s="39"/>
    </row>
    <row r="2" spans="1:85" s="37" customFormat="1" ht="12.75">
      <c r="A2" s="50"/>
      <c r="B2" s="50">
        <v>1</v>
      </c>
      <c r="C2" s="50">
        <v>2</v>
      </c>
      <c r="D2" s="50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51">
        <v>10</v>
      </c>
      <c r="L2" s="52">
        <v>11</v>
      </c>
      <c r="M2" s="46">
        <v>12</v>
      </c>
      <c r="N2" s="46">
        <v>13</v>
      </c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4"/>
      <c r="AV2" s="44"/>
      <c r="AW2" s="42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</row>
    <row r="3" spans="1:85" s="37" customFormat="1" ht="12.75">
      <c r="A3" s="46"/>
      <c r="B3" s="50"/>
      <c r="C3" s="50"/>
      <c r="D3" s="50"/>
      <c r="E3" s="50"/>
      <c r="F3" s="46" t="s">
        <v>28</v>
      </c>
      <c r="G3" s="46" t="s">
        <v>19</v>
      </c>
      <c r="H3" s="50" t="s">
        <v>29</v>
      </c>
      <c r="I3" s="50" t="s">
        <v>30</v>
      </c>
      <c r="J3" s="46"/>
      <c r="K3" s="50" t="s">
        <v>31</v>
      </c>
      <c r="L3" s="52"/>
      <c r="M3" s="46"/>
      <c r="N3" s="46"/>
      <c r="AJ3" s="45"/>
      <c r="AK3" s="45"/>
      <c r="AL3" s="45"/>
      <c r="AM3" s="40"/>
      <c r="AN3" s="45"/>
      <c r="AO3" s="45"/>
      <c r="AP3" s="45"/>
      <c r="AQ3" s="45"/>
      <c r="AR3" s="45"/>
      <c r="AS3" s="45"/>
      <c r="AT3" s="45"/>
      <c r="AU3" s="44"/>
      <c r="AV3" s="44"/>
      <c r="AW3" s="42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9"/>
      <c r="CE3" s="39"/>
      <c r="CF3" s="39"/>
      <c r="CG3" s="39"/>
    </row>
    <row r="4" spans="1:85" s="37" customFormat="1" ht="12.75">
      <c r="A4" s="46">
        <v>1</v>
      </c>
      <c r="B4" s="50" t="e">
        <f aca="true" t="shared" si="0" ref="B4:B9">RANK(C4,$C$4:$C$9,1)</f>
        <v>#VALUE!</v>
      </c>
      <c r="C4" s="50" t="e">
        <f aca="true" t="shared" si="1" ref="C4:C9">D4+ROW()/1000</f>
        <v>#VALUE!</v>
      </c>
      <c r="D4" s="50" t="e">
        <f aca="true" t="shared" si="2" ref="D4:D9">RANK(J4,$J$4:$J$9)</f>
        <v>#VALUE!</v>
      </c>
      <c r="E4" s="46" t="str">
        <f>VLOOKUP(A4,Ergebniseingabe!$D$18:$AB$23,2,0)</f>
        <v>FC Killertal</v>
      </c>
      <c r="F4" s="42" t="e">
        <f>SUMPRODUCT((E4=Ergebniseingabe!$K$32:$AE$49)*(Ergebniseingabe!$BB$32:$BB$49))+SUMPRODUCT((E4=Ergebniseingabe!$AG$32:$BA$49)*(Ergebniseingabe!$BE$32:$BE$49))</f>
        <v>#VALUE!</v>
      </c>
      <c r="G4" s="42" t="e">
        <f>SUMPRODUCT((E4=Ergebniseingabe!$K$32:$AE$49)*(Ergebniseingabe!$BE$32:$BE$49))+SUMPRODUCT((E4=Ergebniseingabe!$AG$32:$BA$49)*(Ergebniseingabe!$BB$32:$BB$49))</f>
        <v>#VALUE!</v>
      </c>
      <c r="H4" s="42">
        <f>(SUMPRODUCT((E4=Ergebniseingabe!$K$32:$AE$49)*((Ergebniseingabe!$BB$32:$BB$49)&gt;(Ergebniseingabe!$BE$32:$BE$49)))+SUMPRODUCT((E4=Ergebniseingabe!$AG$32:$BA$49)*((Ergebniseingabe!$BE$32:$BE$49)&gt;(Ergebniseingabe!$BB$32:$BB$49))))*3+SUMPRODUCT(((E4=Ergebniseingabe!$K$32:$AE$49)+(E4=Ergebniseingabe!$AG$32:$BA$49))*((Ergebniseingabe!$BE$32:$BE$49)=(Ergebniseingabe!$BB$32:$BB$49))*NOT(ISBLANK(Ergebniseingabe!$BB$32:$BB$49)))</f>
        <v>3</v>
      </c>
      <c r="I4" s="43" t="e">
        <f aca="true" t="shared" si="3" ref="I4:I9">F4-G4</f>
        <v>#VALUE!</v>
      </c>
      <c r="J4" s="42" t="e">
        <f aca="true" t="shared" si="4" ref="J4:J9">H4*100000+I4*1000+F4</f>
        <v>#VALUE!</v>
      </c>
      <c r="K4" s="42">
        <f>SUMPRODUCT((Ergebniseingabe!$K$32:$AE$49=E4)*(Ergebniseingabe!$BB$32:$BB$49&lt;&gt;""))+SUMPRODUCT((Ergebniseingabe!$AG$32:$BA$49=E4)*(Ergebniseingabe!$BE$32:$BE$49&lt;&gt;""))</f>
        <v>2</v>
      </c>
      <c r="L4" s="42">
        <f>SUMPRODUCT((Ergebniseingabe!$K$32:$AE$49=E4)*(Ergebniseingabe!$BB$32:$BB$49&gt;Ergebniseingabe!$BE$32:$BE$49))+SUMPRODUCT((Ergebniseingabe!$AG$32:$BA$49=E4)*(Ergebniseingabe!$BB$32:$BB$49&lt;Ergebniseingabe!$BE$32:$BE$49))</f>
        <v>1</v>
      </c>
      <c r="M4" s="42">
        <f>SUMPRODUCT((Ergebniseingabe!$K$32:$BA$49=E4)*(Ergebniseingabe!$BB$32:$BB$49=Ergebniseingabe!$BE$32:$BE$49)*(Ergebniseingabe!$BB$32:$BB$49&lt;&gt;"")*(Ergebniseingabe!$BE$32:$BE$49&lt;&gt;""))</f>
        <v>0</v>
      </c>
      <c r="N4" s="42">
        <f>SUMPRODUCT((Ergebniseingabe!$K$32:$AE$49=E4)*(Ergebniseingabe!$BB$32:$BB$49&lt;Ergebniseingabe!$BE$32:$BE$49))+SUMPRODUCT((Ergebniseingabe!$AG$32:$BA$49=E4)*(Ergebniseingabe!$BB$32:$BB$49&gt;Ergebniseingabe!$BE$32:$BE$49))</f>
        <v>1</v>
      </c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9"/>
      <c r="CE4" s="39"/>
      <c r="CF4" s="39"/>
      <c r="CG4" s="39"/>
    </row>
    <row r="5" spans="1:85" s="37" customFormat="1" ht="12.75">
      <c r="A5" s="46">
        <v>2</v>
      </c>
      <c r="B5" s="50" t="e">
        <f t="shared" si="0"/>
        <v>#VALUE!</v>
      </c>
      <c r="C5" s="50" t="e">
        <f t="shared" si="1"/>
        <v>#VALUE!</v>
      </c>
      <c r="D5" s="50" t="e">
        <f t="shared" si="2"/>
        <v>#VALUE!</v>
      </c>
      <c r="E5" s="46" t="str">
        <f>VLOOKUP(A5,Ergebniseingabe!$D$18:$AB$23,2,0)</f>
        <v>TSV Stein</v>
      </c>
      <c r="F5" s="42" t="e">
        <f>SUMPRODUCT((E5=Ergebniseingabe!$K$32:$AE$49)*(Ergebniseingabe!$BB$32:$BB$49))+SUMPRODUCT((E5=Ergebniseingabe!$AG$32:$BA$49)*(Ergebniseingabe!$BE$32:$BE$49))</f>
        <v>#VALUE!</v>
      </c>
      <c r="G5" s="42" t="e">
        <f>SUMPRODUCT((E5=Ergebniseingabe!$K$32:$AE$49)*(Ergebniseingabe!$BE$32:$BE$49))+SUMPRODUCT((E5=Ergebniseingabe!$AG$32:$BA$49)*(Ergebniseingabe!$BB$32:$BB$49))</f>
        <v>#VALUE!</v>
      </c>
      <c r="H5" s="42">
        <f>(SUMPRODUCT((E5=Ergebniseingabe!$K$32:$AE$49)*((Ergebniseingabe!$BB$32:$BB$49)&gt;(Ergebniseingabe!$BE$32:$BE$49)))+SUMPRODUCT((E5=Ergebniseingabe!$AG$32:$BA$49)*((Ergebniseingabe!$BE$32:$BE$49)&gt;(Ergebniseingabe!$BB$32:$BB$49))))*3+SUMPRODUCT(((E5=Ergebniseingabe!$K$32:$AE$49)+(E5=Ergebniseingabe!$AG$32:$BA$49))*((Ergebniseingabe!$BE$32:$BE$49)=(Ergebniseingabe!$BB$32:$BB$49))*NOT(ISBLANK(Ergebniseingabe!$BB$32:$BB$49)))</f>
        <v>3</v>
      </c>
      <c r="I5" s="43" t="e">
        <f t="shared" si="3"/>
        <v>#VALUE!</v>
      </c>
      <c r="J5" s="42" t="e">
        <f t="shared" si="4"/>
        <v>#VALUE!</v>
      </c>
      <c r="K5" s="42">
        <f>SUMPRODUCT((Ergebniseingabe!$K$32:$AE$49=E5)*(Ergebniseingabe!$BB$32:$BB$49&lt;&gt;""))+SUMPRODUCT((Ergebniseingabe!$AG$32:$BA$49=E5)*(Ergebniseingabe!$BE$32:$BE$49&lt;&gt;""))</f>
        <v>2</v>
      </c>
      <c r="L5" s="42">
        <f>SUMPRODUCT((Ergebniseingabe!$K$32:$AE$49=E5)*(Ergebniseingabe!$BB$32:$BB$49&gt;Ergebniseingabe!$BE$32:$BE$49))+SUMPRODUCT((Ergebniseingabe!$AG$32:$BA$49=E5)*(Ergebniseingabe!$BB$32:$BB$49&lt;Ergebniseingabe!$BE$32:$BE$49))</f>
        <v>1</v>
      </c>
      <c r="M5" s="42">
        <f>SUMPRODUCT((Ergebniseingabe!$K$32:$BA$49=E5)*(Ergebniseingabe!$BB$32:$BB$49=Ergebniseingabe!$BE$32:$BE$49)*(Ergebniseingabe!$BB$32:$BB$49&lt;&gt;"")*(Ergebniseingabe!$BE$32:$BE$49&lt;&gt;""))</f>
        <v>0</v>
      </c>
      <c r="N5" s="42">
        <f>SUMPRODUCT((Ergebniseingabe!$K$32:$AE$49=E5)*(Ergebniseingabe!$BB$32:$BB$49&lt;Ergebniseingabe!$BE$32:$BE$49))+SUMPRODUCT((Ergebniseingabe!$AG$32:$BA$49=E5)*(Ergebniseingabe!$BB$32:$BB$49&gt;Ergebniseingabe!$BE$32:$BE$49))</f>
        <v>1</v>
      </c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9"/>
      <c r="CE5" s="39"/>
      <c r="CF5" s="39"/>
      <c r="CG5" s="39"/>
    </row>
    <row r="6" spans="1:85" s="37" customFormat="1" ht="12.75">
      <c r="A6" s="46">
        <v>3</v>
      </c>
      <c r="B6" s="50" t="e">
        <f t="shared" si="0"/>
        <v>#VALUE!</v>
      </c>
      <c r="C6" s="50" t="e">
        <f t="shared" si="1"/>
        <v>#VALUE!</v>
      </c>
      <c r="D6" s="50" t="e">
        <f t="shared" si="2"/>
        <v>#VALUE!</v>
      </c>
      <c r="E6" s="46" t="str">
        <f>VLOOKUP(A6,Ergebniseingabe!$D$18:$AB$23,2,0)</f>
        <v>TSV Boll</v>
      </c>
      <c r="F6" s="42" t="e">
        <f>SUMPRODUCT((E6=Ergebniseingabe!$K$32:$AE$49)*(Ergebniseingabe!$BB$32:$BB$49))+SUMPRODUCT((E6=Ergebniseingabe!$AG$32:$BA$49)*(Ergebniseingabe!$BE$32:$BE$49))</f>
        <v>#VALUE!</v>
      </c>
      <c r="G6" s="42" t="e">
        <f>SUMPRODUCT((E6=Ergebniseingabe!$K$32:$AE$49)*(Ergebniseingabe!$BE$32:$BE$49))+SUMPRODUCT((E6=Ergebniseingabe!$AG$32:$BA$49)*(Ergebniseingabe!$BB$32:$BB$49))</f>
        <v>#VALUE!</v>
      </c>
      <c r="H6" s="42">
        <f>(SUMPRODUCT((E6=Ergebniseingabe!$K$32:$AE$49)*((Ergebniseingabe!$BB$32:$BB$49)&gt;(Ergebniseingabe!$BE$32:$BE$49)))+SUMPRODUCT((E6=Ergebniseingabe!$AG$32:$BA$49)*((Ergebniseingabe!$BE$32:$BE$49)&gt;(Ergebniseingabe!$BB$32:$BB$49))))*3+SUMPRODUCT(((E6=Ergebniseingabe!$K$32:$AE$49)+(E6=Ergebniseingabe!$AG$32:$BA$49))*((Ergebniseingabe!$BE$32:$BE$49)=(Ergebniseingabe!$BB$32:$BB$49))*NOT(ISBLANK(Ergebniseingabe!$BB$32:$BB$49)))</f>
        <v>6</v>
      </c>
      <c r="I6" s="43" t="e">
        <f t="shared" si="3"/>
        <v>#VALUE!</v>
      </c>
      <c r="J6" s="42" t="e">
        <f t="shared" si="4"/>
        <v>#VALUE!</v>
      </c>
      <c r="K6" s="42">
        <f>SUMPRODUCT((Ergebniseingabe!$K$32:$AE$49=E6)*(Ergebniseingabe!$BB$32:$BB$49&lt;&gt;""))+SUMPRODUCT((Ergebniseingabe!$AG$32:$BA$49=E6)*(Ergebniseingabe!$BE$32:$BE$49&lt;&gt;""))</f>
        <v>2</v>
      </c>
      <c r="L6" s="42">
        <f>SUMPRODUCT((Ergebniseingabe!$K$32:$AE$49=E6)*(Ergebniseingabe!$BB$32:$BB$49&gt;Ergebniseingabe!$BE$32:$BE$49))+SUMPRODUCT((Ergebniseingabe!$AG$32:$BA$49=E6)*(Ergebniseingabe!$BB$32:$BB$49&lt;Ergebniseingabe!$BE$32:$BE$49))</f>
        <v>2</v>
      </c>
      <c r="M6" s="42">
        <f>SUMPRODUCT((Ergebniseingabe!$K$32:$BA$49=E6)*(Ergebniseingabe!$BB$32:$BB$49=Ergebniseingabe!$BE$32:$BE$49)*(Ergebniseingabe!$BB$32:$BB$49&lt;&gt;"")*(Ergebniseingabe!$BE$32:$BE$49&lt;&gt;""))</f>
        <v>0</v>
      </c>
      <c r="N6" s="42">
        <f>SUMPRODUCT((Ergebniseingabe!$K$32:$AE$49=E6)*(Ergebniseingabe!$BB$32:$BB$49&lt;Ergebniseingabe!$BE$32:$BE$49))+SUMPRODUCT((Ergebniseingabe!$AG$32:$BA$49=E6)*(Ergebniseingabe!$BB$32:$BB$49&gt;Ergebniseingabe!$BE$32:$BE$49))</f>
        <v>0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9"/>
      <c r="CE6" s="39"/>
      <c r="CF6" s="39"/>
      <c r="CG6" s="39"/>
    </row>
    <row r="7" spans="1:85" s="37" customFormat="1" ht="12.75">
      <c r="A7" s="46">
        <v>4</v>
      </c>
      <c r="B7" s="50" t="e">
        <f t="shared" si="0"/>
        <v>#VALUE!</v>
      </c>
      <c r="C7" s="50" t="e">
        <f t="shared" si="1"/>
        <v>#VALUE!</v>
      </c>
      <c r="D7" s="50" t="e">
        <f t="shared" si="2"/>
        <v>#VALUE!</v>
      </c>
      <c r="E7" s="46" t="str">
        <f>VLOOKUP(A7,Ergebniseingabe!$D$18:$AB$23,2,0)</f>
        <v>TKSV Hechingen</v>
      </c>
      <c r="F7" s="42" t="e">
        <f>SUMPRODUCT((E7=Ergebniseingabe!$K$32:$AE$49)*(Ergebniseingabe!$BB$32:$BB$49))+SUMPRODUCT((E7=Ergebniseingabe!$AG$32:$BA$49)*(Ergebniseingabe!$BE$32:$BE$49))</f>
        <v>#VALUE!</v>
      </c>
      <c r="G7" s="42" t="e">
        <f>SUMPRODUCT((E7=Ergebniseingabe!$K$32:$AE$49)*(Ergebniseingabe!$BE$32:$BE$49))+SUMPRODUCT((E7=Ergebniseingabe!$AG$32:$BA$49)*(Ergebniseingabe!$BB$32:$BB$49))</f>
        <v>#VALUE!</v>
      </c>
      <c r="H7" s="42">
        <f>(SUMPRODUCT((E7=Ergebniseingabe!$K$32:$AE$49)*((Ergebniseingabe!$BB$32:$BB$49)&gt;(Ergebniseingabe!$BE$32:$BE$49)))+SUMPRODUCT((E7=Ergebniseingabe!$AG$32:$BA$49)*((Ergebniseingabe!$BE$32:$BE$49)&gt;(Ergebniseingabe!$BB$32:$BB$49))))*3+SUMPRODUCT(((E7=Ergebniseingabe!$K$32:$AE$49)+(E7=Ergebniseingabe!$AG$32:$BA$49))*((Ergebniseingabe!$BE$32:$BE$49)=(Ergebniseingabe!$BB$32:$BB$49))*NOT(ISBLANK(Ergebniseingabe!$BB$32:$BB$49)))</f>
        <v>0</v>
      </c>
      <c r="I7" s="43" t="e">
        <f t="shared" si="3"/>
        <v>#VALUE!</v>
      </c>
      <c r="J7" s="42" t="e">
        <f t="shared" si="4"/>
        <v>#VALUE!</v>
      </c>
      <c r="K7" s="42">
        <f>SUMPRODUCT((Ergebniseingabe!$K$32:$AE$49=E7)*(Ergebniseingabe!$BB$32:$BB$49&lt;&gt;""))+SUMPRODUCT((Ergebniseingabe!$AG$32:$BA$49=E7)*(Ergebniseingabe!$BE$32:$BE$49&lt;&gt;""))</f>
        <v>2</v>
      </c>
      <c r="L7" s="42">
        <f>SUMPRODUCT((Ergebniseingabe!$K$32:$AE$49=E7)*(Ergebniseingabe!$BB$32:$BB$49&gt;Ergebniseingabe!$BE$32:$BE$49))+SUMPRODUCT((Ergebniseingabe!$AG$32:$BA$49=E7)*(Ergebniseingabe!$BB$32:$BB$49&lt;Ergebniseingabe!$BE$32:$BE$49))</f>
        <v>0</v>
      </c>
      <c r="M7" s="42">
        <f>SUMPRODUCT((Ergebniseingabe!$K$32:$BA$49=E7)*(Ergebniseingabe!$BB$32:$BB$49=Ergebniseingabe!$BE$32:$BE$49)*(Ergebniseingabe!$BB$32:$BB$49&lt;&gt;"")*(Ergebniseingabe!$BE$32:$BE$49&lt;&gt;""))</f>
        <v>0</v>
      </c>
      <c r="N7" s="42">
        <f>SUMPRODUCT((Ergebniseingabe!$K$32:$AE$49=E7)*(Ergebniseingabe!$BB$32:$BB$49&lt;Ergebniseingabe!$BE$32:$BE$49))+SUMPRODUCT((Ergebniseingabe!$AG$32:$BA$49=E7)*(Ergebniseingabe!$BB$32:$BB$49&gt;Ergebniseingabe!$BE$32:$BE$49))</f>
        <v>2</v>
      </c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9"/>
      <c r="CE7" s="39"/>
      <c r="CF7" s="39"/>
      <c r="CG7" s="39"/>
    </row>
    <row r="8" spans="1:85" s="37" customFormat="1" ht="12.75">
      <c r="A8" s="46">
        <v>5</v>
      </c>
      <c r="B8" s="50" t="e">
        <f t="shared" si="0"/>
        <v>#VALUE!</v>
      </c>
      <c r="C8" s="50" t="e">
        <f t="shared" si="1"/>
        <v>#VALUE!</v>
      </c>
      <c r="D8" s="50" t="e">
        <f t="shared" si="2"/>
        <v>#VALUE!</v>
      </c>
      <c r="E8" s="46" t="str">
        <f>VLOOKUP(A8,Ergebniseingabe!$D$18:$AB$23,2,0)</f>
        <v>Spfr. Sickingen</v>
      </c>
      <c r="F8" s="42" t="e">
        <f>SUMPRODUCT((E8=Ergebniseingabe!$K$32:$AE$49)*(Ergebniseingabe!$BB$32:$BB$49))+SUMPRODUCT((E8=Ergebniseingabe!$AG$32:$BA$49)*(Ergebniseingabe!$BE$32:$BE$49))</f>
        <v>#VALUE!</v>
      </c>
      <c r="G8" s="42" t="e">
        <f>SUMPRODUCT((E8=Ergebniseingabe!$K$32:$AE$49)*(Ergebniseingabe!$BE$32:$BE$49))+SUMPRODUCT((E8=Ergebniseingabe!$AG$32:$BA$49)*(Ergebniseingabe!$BB$32:$BB$49))</f>
        <v>#VALUE!</v>
      </c>
      <c r="H8" s="42">
        <f>(SUMPRODUCT((E8=Ergebniseingabe!$K$32:$AE$49)*((Ergebniseingabe!$BB$32:$BB$49)&gt;(Ergebniseingabe!$BE$32:$BE$49)))+SUMPRODUCT((E8=Ergebniseingabe!$AG$32:$BA$49)*((Ergebniseingabe!$BE$32:$BE$49)&gt;(Ergebniseingabe!$BB$32:$BB$49))))*3+SUMPRODUCT(((E8=Ergebniseingabe!$K$32:$AE$49)+(E8=Ergebniseingabe!$AG$32:$BA$49))*((Ergebniseingabe!$BE$32:$BE$49)=(Ergebniseingabe!$BB$32:$BB$49))*NOT(ISBLANK(Ergebniseingabe!$BB$32:$BB$49)))</f>
        <v>0</v>
      </c>
      <c r="I8" s="43" t="e">
        <f t="shared" si="3"/>
        <v>#VALUE!</v>
      </c>
      <c r="J8" s="42" t="e">
        <f t="shared" si="4"/>
        <v>#VALUE!</v>
      </c>
      <c r="K8" s="42">
        <f>SUMPRODUCT((Ergebniseingabe!$K$32:$AE$49=E8)*(Ergebniseingabe!$BB$32:$BB$49&lt;&gt;""))+SUMPRODUCT((Ergebniseingabe!$AG$32:$BA$49=E8)*(Ergebniseingabe!$BE$32:$BE$49&lt;&gt;""))</f>
        <v>2</v>
      </c>
      <c r="L8" s="42">
        <f>SUMPRODUCT((Ergebniseingabe!$K$32:$AE$49=E8)*(Ergebniseingabe!$BB$32:$BB$49&gt;Ergebniseingabe!$BE$32:$BE$49))+SUMPRODUCT((Ergebniseingabe!$AG$32:$BA$49=E8)*(Ergebniseingabe!$BB$32:$BB$49&lt;Ergebniseingabe!$BE$32:$BE$49))</f>
        <v>0</v>
      </c>
      <c r="M8" s="42">
        <f>SUMPRODUCT((Ergebniseingabe!$K$32:$BA$49=E8)*(Ergebniseingabe!$BB$32:$BB$49=Ergebniseingabe!$BE$32:$BE$49)*(Ergebniseingabe!$BB$32:$BB$49&lt;&gt;"")*(Ergebniseingabe!$BE$32:$BE$49&lt;&gt;""))</f>
        <v>0</v>
      </c>
      <c r="N8" s="42">
        <f>SUMPRODUCT((Ergebniseingabe!$K$32:$AE$49=E8)*(Ergebniseingabe!$BB$32:$BB$49&lt;Ergebniseingabe!$BE$32:$BE$49))+SUMPRODUCT((Ergebniseingabe!$AG$32:$BA$49=E8)*(Ergebniseingabe!$BB$32:$BB$49&gt;Ergebniseingabe!$BE$32:$BE$49))</f>
        <v>2</v>
      </c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9"/>
      <c r="CE8" s="39"/>
      <c r="CF8" s="39"/>
      <c r="CG8" s="39"/>
    </row>
    <row r="9" spans="1:85" s="37" customFormat="1" ht="12.75">
      <c r="A9" s="46">
        <v>6</v>
      </c>
      <c r="B9" s="50" t="e">
        <f t="shared" si="0"/>
        <v>#VALUE!</v>
      </c>
      <c r="C9" s="50" t="e">
        <f t="shared" si="1"/>
        <v>#VALUE!</v>
      </c>
      <c r="D9" s="50" t="e">
        <f t="shared" si="2"/>
        <v>#VALUE!</v>
      </c>
      <c r="E9" s="46" t="str">
        <f>VLOOKUP(A9,Ergebniseingabe!$D$18:$AB$23,2,0)</f>
        <v>SGM FC Wessingen/FV Bisingen II/FC Grosselfingen II</v>
      </c>
      <c r="F9" s="42" t="e">
        <f>SUMPRODUCT((E9=Ergebniseingabe!$K$32:$AE$49)*(Ergebniseingabe!$BB$32:$BB$49))+SUMPRODUCT((E9=Ergebniseingabe!$AG$32:$BA$49)*(Ergebniseingabe!$BE$32:$BE$49))</f>
        <v>#VALUE!</v>
      </c>
      <c r="G9" s="42" t="e">
        <f>SUMPRODUCT((E9=Ergebniseingabe!$K$32:$AE$49)*(Ergebniseingabe!$BE$32:$BE$49))+SUMPRODUCT((E9=Ergebniseingabe!$AG$32:$BA$49)*(Ergebniseingabe!$BB$32:$BB$49))</f>
        <v>#VALUE!</v>
      </c>
      <c r="H9" s="42">
        <f>(SUMPRODUCT((E9=Ergebniseingabe!$K$32:$AE$49)*((Ergebniseingabe!$BB$32:$BB$49)&gt;(Ergebniseingabe!$BE$32:$BE$49)))+SUMPRODUCT((E9=Ergebniseingabe!$AG$32:$BA$49)*((Ergebniseingabe!$BE$32:$BE$49)&gt;(Ergebniseingabe!$BB$32:$BB$49))))*3+SUMPRODUCT(((E9=Ergebniseingabe!$K$32:$AE$49)+(E9=Ergebniseingabe!$AG$32:$BA$49))*((Ergebniseingabe!$BE$32:$BE$49)=(Ergebniseingabe!$BB$32:$BB$49))*NOT(ISBLANK(Ergebniseingabe!$BB$32:$BB$49)))</f>
        <v>3</v>
      </c>
      <c r="I9" s="43" t="e">
        <f t="shared" si="3"/>
        <v>#VALUE!</v>
      </c>
      <c r="J9" s="42" t="e">
        <f t="shared" si="4"/>
        <v>#VALUE!</v>
      </c>
      <c r="K9" s="42">
        <f>SUMPRODUCT((Ergebniseingabe!$K$32:$AE$49=E9)*(Ergebniseingabe!$BB$32:$BB$49&lt;&gt;""))+SUMPRODUCT((Ergebniseingabe!$AG$32:$BA$49=E9)*(Ergebniseingabe!$BE$32:$BE$49&lt;&gt;""))</f>
        <v>2</v>
      </c>
      <c r="L9" s="42">
        <f>SUMPRODUCT((Ergebniseingabe!$K$32:$AE$49=E9)*(Ergebniseingabe!$BB$32:$BB$49&gt;Ergebniseingabe!$BE$32:$BE$49))+SUMPRODUCT((Ergebniseingabe!$AG$32:$BA$49=E9)*(Ergebniseingabe!$BB$32:$BB$49&lt;Ergebniseingabe!$BE$32:$BE$49))</f>
        <v>1</v>
      </c>
      <c r="M9" s="42">
        <f>SUMPRODUCT((Ergebniseingabe!$K$32:$BA$49=E9)*(Ergebniseingabe!$BB$32:$BB$49=Ergebniseingabe!$BE$32:$BE$49)*(Ergebniseingabe!$BB$32:$BB$49&lt;&gt;"")*(Ergebniseingabe!$BE$32:$BE$49&lt;&gt;""))</f>
        <v>0</v>
      </c>
      <c r="N9" s="42">
        <f>SUMPRODUCT((Ergebniseingabe!$K$32:$AE$49=E9)*(Ergebniseingabe!$BB$32:$BB$49&lt;Ergebniseingabe!$BE$32:$BE$49))+SUMPRODUCT((Ergebniseingabe!$AG$32:$BA$49=E9)*(Ergebniseingabe!$BB$32:$BB$49&gt;Ergebniseingabe!$BE$32:$BE$49))</f>
        <v>1</v>
      </c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9"/>
      <c r="CE9" s="39"/>
      <c r="CF9" s="39"/>
      <c r="CG9" s="39"/>
    </row>
    <row r="10" spans="1:85" s="37" customFormat="1" ht="12.75">
      <c r="A10" s="46">
        <f>COUNT((A4:A9))*(COUNT(A4:A9)-1)</f>
        <v>30</v>
      </c>
      <c r="B10" s="46"/>
      <c r="C10" s="46"/>
      <c r="D10" s="46">
        <f>COUNTIF($D$4:$D$9,1)</f>
        <v>0</v>
      </c>
      <c r="E10" s="46"/>
      <c r="F10" s="46"/>
      <c r="G10" s="46"/>
      <c r="H10" s="46"/>
      <c r="I10" s="46"/>
      <c r="J10" s="46"/>
      <c r="K10" s="46">
        <f>SUM(K4:K9)</f>
        <v>12</v>
      </c>
      <c r="L10" s="52"/>
      <c r="M10" s="46"/>
      <c r="N10" s="46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  <c r="CE10" s="39"/>
      <c r="CF10" s="39"/>
      <c r="CG10" s="39"/>
    </row>
    <row r="11" spans="1:85" s="37" customFormat="1" ht="12.75">
      <c r="A11" s="46"/>
      <c r="B11" s="46"/>
      <c r="C11" s="46"/>
      <c r="D11" s="46">
        <f>COUNTIF($D$4:$D$9,2)</f>
        <v>0</v>
      </c>
      <c r="E11" s="46"/>
      <c r="F11" s="46"/>
      <c r="G11" s="46"/>
      <c r="H11" s="46"/>
      <c r="I11" s="46"/>
      <c r="J11" s="46"/>
      <c r="K11" s="46"/>
      <c r="L11" s="52"/>
      <c r="M11" s="46"/>
      <c r="N11" s="46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9"/>
      <c r="CE11" s="39"/>
      <c r="CF11" s="39"/>
      <c r="CG11" s="39"/>
    </row>
    <row r="12" spans="1:85" s="37" customFormat="1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52"/>
      <c r="M12" s="46"/>
      <c r="N12" s="46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9"/>
      <c r="CE12" s="39"/>
      <c r="CF12" s="39"/>
      <c r="CG12" s="39"/>
    </row>
    <row r="13" spans="1:85" s="37" customFormat="1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2"/>
      <c r="M13" s="46"/>
      <c r="N13" s="46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9"/>
      <c r="CF13" s="39"/>
      <c r="CG13" s="39"/>
    </row>
    <row r="14" spans="1:85" s="37" customFormat="1" ht="12.75">
      <c r="A14" s="46">
        <v>1</v>
      </c>
      <c r="B14" s="50" t="e">
        <f aca="true" t="shared" si="5" ref="B14:B19">RANK(C14,$C$14:$C$19,1)</f>
        <v>#N/A</v>
      </c>
      <c r="C14" s="50" t="e">
        <f aca="true" t="shared" si="6" ref="C14:C19">D14+ROW()/1000</f>
        <v>#N/A</v>
      </c>
      <c r="D14" s="50" t="e">
        <f aca="true" t="shared" si="7" ref="D14:D19">RANK(J14,$J$14:$J$19)</f>
        <v>#N/A</v>
      </c>
      <c r="E14" s="46" t="e">
        <f>VLOOKUP(A14,Ergebniseingabe!$AF$18:$AF$23,2,0)</f>
        <v>#N/A</v>
      </c>
      <c r="F14" s="42" t="e">
        <f>SUMPRODUCT((E14=Ergebniseingabe!$K$32:$AE$49)*(Ergebniseingabe!$BB$32:$BB$49))+SUMPRODUCT((E14=Ergebniseingabe!$AG$32:$BA$49)*(Ergebniseingabe!$BE$32:$BE$49))</f>
        <v>#N/A</v>
      </c>
      <c r="G14" s="42" t="e">
        <f>SUMPRODUCT((E14=Ergebniseingabe!$K$32:$AE$49)*(Ergebniseingabe!$BE$32:$BE$49))+SUMPRODUCT((E14=Ergebniseingabe!$AG$32:$BA$49)*(Ergebniseingabe!$BB$32:$BB$49))</f>
        <v>#N/A</v>
      </c>
      <c r="H14" s="42" t="e">
        <f>(SUMPRODUCT((E14=Ergebniseingabe!$K$32:$AE$49)*((Ergebniseingabe!$BB$32:$BB$49)&gt;(Ergebniseingabe!$BE$32:$BE$49)))+SUMPRODUCT((E14=Ergebniseingabe!$AG$32:$BA$49)*((Ergebniseingabe!$BE$32:$BE$49)&gt;(Ergebniseingabe!$BB$32:$BB$49))))*3+SUMPRODUCT(((E14=Ergebniseingabe!$K$32:$AE$49)+(E14=Ergebniseingabe!$AG$32:$BA$49))*((Ergebniseingabe!$BE$32:$BE$49)=(Ergebniseingabe!$BB$32:$BB$49))*NOT(ISBLANK(Ergebniseingabe!$BB$32:$BB$49)))</f>
        <v>#N/A</v>
      </c>
      <c r="I14" s="43" t="e">
        <f aca="true" t="shared" si="8" ref="I14:I19">F14-G14</f>
        <v>#N/A</v>
      </c>
      <c r="J14" s="42" t="e">
        <f aca="true" t="shared" si="9" ref="J14:J19">H14*100000+I14*1000+F14</f>
        <v>#N/A</v>
      </c>
      <c r="K14" s="42" t="e">
        <f>SUMPRODUCT((Ergebniseingabe!$K$32:$AE$49=E14)*(Ergebniseingabe!$BB$32:$BB$49&lt;&gt;""))+SUMPRODUCT((Ergebniseingabe!$AG$32:$BA$49=E14)*(Ergebniseingabe!$BE$32:$BE$49&lt;&gt;""))</f>
        <v>#N/A</v>
      </c>
      <c r="L14" s="42" t="e">
        <f>SUMPRODUCT((Ergebniseingabe!$K$32:$AE$49=E14)*(Ergebniseingabe!$BB$32:$BB$49&gt;Ergebniseingabe!$BE$32:$BE$49))+SUMPRODUCT((Ergebniseingabe!$AG$32:$BA$49=E14)*(Ergebniseingabe!$BB$32:$BB$49&lt;Ergebniseingabe!$BE$32:$BE$49))</f>
        <v>#N/A</v>
      </c>
      <c r="M14" s="42" t="e">
        <f>SUMPRODUCT((Ergebniseingabe!$K$32:$BA$49=E14)*(Ergebniseingabe!$BB$32:$BB$49=Ergebniseingabe!$BE$32:$BE$49)*(Ergebniseingabe!$BB$32:$BB$49&lt;&gt;"")*(Ergebniseingabe!$BE$32:$BE$49&lt;&gt;""))</f>
        <v>#N/A</v>
      </c>
      <c r="N14" s="42" t="e">
        <f>SUMPRODUCT((Ergebniseingabe!$K$32:$AE$49=E14)*(Ergebniseingabe!$BB$32:$BB$49&lt;Ergebniseingabe!$BE$32:$BE$49))+SUMPRODUCT((Ergebniseingabe!$AG$32:$BA$49=E14)*(Ergebniseingabe!$BB$32:$BB$49&gt;Ergebniseingabe!$BE$32:$BE$49))</f>
        <v>#N/A</v>
      </c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9"/>
      <c r="CE14" s="39"/>
      <c r="CF14" s="39"/>
      <c r="CG14" s="39"/>
    </row>
    <row r="15" spans="1:85" s="37" customFormat="1" ht="12.75">
      <c r="A15" s="46">
        <v>2</v>
      </c>
      <c r="B15" s="50" t="e">
        <f t="shared" si="5"/>
        <v>#N/A</v>
      </c>
      <c r="C15" s="50" t="e">
        <f t="shared" si="6"/>
        <v>#N/A</v>
      </c>
      <c r="D15" s="50" t="e">
        <f t="shared" si="7"/>
        <v>#N/A</v>
      </c>
      <c r="E15" s="46" t="e">
        <f>VLOOKUP(A15,Ergebniseingabe!$AF$18:$AF$23,2,0)</f>
        <v>#N/A</v>
      </c>
      <c r="F15" s="42" t="e">
        <f>SUMPRODUCT((E15=Ergebniseingabe!$K$32:$AE$49)*(Ergebniseingabe!$BB$32:$BB$49))+SUMPRODUCT((E15=Ergebniseingabe!$AG$32:$BA$49)*(Ergebniseingabe!$BE$32:$BE$49))</f>
        <v>#N/A</v>
      </c>
      <c r="G15" s="42" t="e">
        <f>SUMPRODUCT((E15=Ergebniseingabe!$K$32:$AE$49)*(Ergebniseingabe!$BE$32:$BE$49))+SUMPRODUCT((E15=Ergebniseingabe!$AG$32:$BA$49)*(Ergebniseingabe!$BB$32:$BB$49))</f>
        <v>#N/A</v>
      </c>
      <c r="H15" s="42" t="e">
        <f>(SUMPRODUCT((E15=Ergebniseingabe!$K$32:$AE$49)*((Ergebniseingabe!$BB$32:$BB$49)&gt;(Ergebniseingabe!$BE$32:$BE$49)))+SUMPRODUCT((E15=Ergebniseingabe!$AG$32:$BA$49)*((Ergebniseingabe!$BE$32:$BE$49)&gt;(Ergebniseingabe!$BB$32:$BB$49))))*3+SUMPRODUCT(((E15=Ergebniseingabe!$K$32:$AE$49)+(E15=Ergebniseingabe!$AG$32:$BA$49))*((Ergebniseingabe!$BE$32:$BE$49)=(Ergebniseingabe!$BB$32:$BB$49))*NOT(ISBLANK(Ergebniseingabe!$BB$32:$BB$49)))</f>
        <v>#N/A</v>
      </c>
      <c r="I15" s="43" t="e">
        <f t="shared" si="8"/>
        <v>#N/A</v>
      </c>
      <c r="J15" s="42" t="e">
        <f t="shared" si="9"/>
        <v>#N/A</v>
      </c>
      <c r="K15" s="42" t="e">
        <f>SUMPRODUCT((Ergebniseingabe!$K$32:$AE$49=E15)*(Ergebniseingabe!$BB$32:$BB$49&lt;&gt;""))+SUMPRODUCT((Ergebniseingabe!$AG$32:$BA$49=E15)*(Ergebniseingabe!$BE$32:$BE$49&lt;&gt;""))</f>
        <v>#N/A</v>
      </c>
      <c r="L15" s="42" t="e">
        <f>SUMPRODUCT((Ergebniseingabe!$K$32:$AE$49=E15)*(Ergebniseingabe!$BB$32:$BB$49&gt;Ergebniseingabe!$BE$32:$BE$49))+SUMPRODUCT((Ergebniseingabe!$AG$32:$BA$49=E15)*(Ergebniseingabe!$BB$32:$BB$49&lt;Ergebniseingabe!$BE$32:$BE$49))</f>
        <v>#N/A</v>
      </c>
      <c r="M15" s="42" t="e">
        <f>SUMPRODUCT((Ergebniseingabe!$K$32:$BA$49=E15)*(Ergebniseingabe!$BB$32:$BB$49=Ergebniseingabe!$BE$32:$BE$49)*(Ergebniseingabe!$BB$32:$BB$49&lt;&gt;"")*(Ergebniseingabe!$BE$32:$BE$49&lt;&gt;""))</f>
        <v>#N/A</v>
      </c>
      <c r="N15" s="42" t="e">
        <f>SUMPRODUCT((Ergebniseingabe!$K$32:$AE$49=E15)*(Ergebniseingabe!$BB$32:$BB$49&lt;Ergebniseingabe!$BE$32:$BE$49))+SUMPRODUCT((Ergebniseingabe!$AG$32:$BA$49=E15)*(Ergebniseingabe!$BB$32:$BB$49&gt;Ergebniseingabe!$BE$32:$BE$49))</f>
        <v>#N/A</v>
      </c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9"/>
      <c r="CE15" s="39"/>
      <c r="CF15" s="39"/>
      <c r="CG15" s="39"/>
    </row>
    <row r="16" spans="1:85" s="37" customFormat="1" ht="12.75">
      <c r="A16" s="46">
        <v>3</v>
      </c>
      <c r="B16" s="50" t="e">
        <f t="shared" si="5"/>
        <v>#N/A</v>
      </c>
      <c r="C16" s="50" t="e">
        <f t="shared" si="6"/>
        <v>#N/A</v>
      </c>
      <c r="D16" s="50" t="e">
        <f t="shared" si="7"/>
        <v>#N/A</v>
      </c>
      <c r="E16" s="46" t="e">
        <f>VLOOKUP(A16,Ergebniseingabe!$AF$18:$AF$23,2,0)</f>
        <v>#N/A</v>
      </c>
      <c r="F16" s="42" t="e">
        <f>SUMPRODUCT((E16=Ergebniseingabe!$K$32:$AE$49)*(Ergebniseingabe!$BB$32:$BB$49))+SUMPRODUCT((E16=Ergebniseingabe!$AG$32:$BA$49)*(Ergebniseingabe!$BE$32:$BE$49))</f>
        <v>#N/A</v>
      </c>
      <c r="G16" s="42" t="e">
        <f>SUMPRODUCT((E16=Ergebniseingabe!$K$32:$AE$49)*(Ergebniseingabe!$BE$32:$BE$49))+SUMPRODUCT((E16=Ergebniseingabe!$AG$32:$BA$49)*(Ergebniseingabe!$BB$32:$BB$49))</f>
        <v>#N/A</v>
      </c>
      <c r="H16" s="42" t="e">
        <f>(SUMPRODUCT((E16=Ergebniseingabe!$K$32:$AE$49)*((Ergebniseingabe!$BB$32:$BB$49)&gt;(Ergebniseingabe!$BE$32:$BE$49)))+SUMPRODUCT((E16=Ergebniseingabe!$AG$32:$BA$49)*((Ergebniseingabe!$BE$32:$BE$49)&gt;(Ergebniseingabe!$BB$32:$BB$49))))*3+SUMPRODUCT(((E16=Ergebniseingabe!$K$32:$AE$49)+(E16=Ergebniseingabe!$AG$32:$BA$49))*((Ergebniseingabe!$BE$32:$BE$49)=(Ergebniseingabe!$BB$32:$BB$49))*NOT(ISBLANK(Ergebniseingabe!$BB$32:$BB$49)))</f>
        <v>#N/A</v>
      </c>
      <c r="I16" s="43" t="e">
        <f t="shared" si="8"/>
        <v>#N/A</v>
      </c>
      <c r="J16" s="42" t="e">
        <f t="shared" si="9"/>
        <v>#N/A</v>
      </c>
      <c r="K16" s="42" t="e">
        <f>SUMPRODUCT((Ergebniseingabe!$K$32:$AE$49=E16)*(Ergebniseingabe!$BB$32:$BB$49&lt;&gt;""))+SUMPRODUCT((Ergebniseingabe!$AG$32:$BA$49=E16)*(Ergebniseingabe!$BE$32:$BE$49&lt;&gt;""))</f>
        <v>#N/A</v>
      </c>
      <c r="L16" s="42" t="e">
        <f>SUMPRODUCT((Ergebniseingabe!$K$32:$AE$49=E16)*(Ergebniseingabe!$BB$32:$BB$49&gt;Ergebniseingabe!$BE$32:$BE$49))+SUMPRODUCT((Ergebniseingabe!$AG$32:$BA$49=E16)*(Ergebniseingabe!$BB$32:$BB$49&lt;Ergebniseingabe!$BE$32:$BE$49))</f>
        <v>#N/A</v>
      </c>
      <c r="M16" s="42" t="e">
        <f>SUMPRODUCT((Ergebniseingabe!$K$32:$BA$49=E16)*(Ergebniseingabe!$BB$32:$BB$49=Ergebniseingabe!$BE$32:$BE$49)*(Ergebniseingabe!$BB$32:$BB$49&lt;&gt;"")*(Ergebniseingabe!$BE$32:$BE$49&lt;&gt;""))</f>
        <v>#N/A</v>
      </c>
      <c r="N16" s="42" t="e">
        <f>SUMPRODUCT((Ergebniseingabe!$K$32:$AE$49=E16)*(Ergebniseingabe!$BB$32:$BB$49&lt;Ergebniseingabe!$BE$32:$BE$49))+SUMPRODUCT((Ergebniseingabe!$AG$32:$BA$49=E16)*(Ergebniseingabe!$BB$32:$BB$49&gt;Ergebniseingabe!$BE$32:$BE$49))</f>
        <v>#N/A</v>
      </c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9"/>
      <c r="CE16" s="39"/>
      <c r="CF16" s="39"/>
      <c r="CG16" s="39"/>
    </row>
    <row r="17" spans="1:85" s="37" customFormat="1" ht="12.75">
      <c r="A17" s="46">
        <v>4</v>
      </c>
      <c r="B17" s="50" t="e">
        <f t="shared" si="5"/>
        <v>#REF!</v>
      </c>
      <c r="C17" s="50" t="e">
        <f t="shared" si="6"/>
        <v>#REF!</v>
      </c>
      <c r="D17" s="50" t="e">
        <f t="shared" si="7"/>
        <v>#REF!</v>
      </c>
      <c r="E17" s="46" t="e">
        <f>VLOOKUP(A17,Ergebniseingabe!$AF$18:$AF$23,2,0)</f>
        <v>#REF!</v>
      </c>
      <c r="F17" s="42" t="e">
        <f>SUMPRODUCT((E17=Ergebniseingabe!$K$32:$AE$49)*(Ergebniseingabe!$BB$32:$BB$49))+SUMPRODUCT((E17=Ergebniseingabe!$AG$32:$BA$49)*(Ergebniseingabe!$BE$32:$BE$49))</f>
        <v>#REF!</v>
      </c>
      <c r="G17" s="42" t="e">
        <f>SUMPRODUCT((E17=Ergebniseingabe!$K$32:$AE$49)*(Ergebniseingabe!$BE$32:$BE$49))+SUMPRODUCT((E17=Ergebniseingabe!$AG$32:$BA$49)*(Ergebniseingabe!$BB$32:$BB$49))</f>
        <v>#REF!</v>
      </c>
      <c r="H17" s="42" t="e">
        <f>(SUMPRODUCT((E17=Ergebniseingabe!$K$32:$AE$49)*((Ergebniseingabe!$BB$32:$BB$49)&gt;(Ergebniseingabe!$BE$32:$BE$49)))+SUMPRODUCT((E17=Ergebniseingabe!$AG$32:$BA$49)*((Ergebniseingabe!$BE$32:$BE$49)&gt;(Ergebniseingabe!$BB$32:$BB$49))))*3+SUMPRODUCT(((E17=Ergebniseingabe!$K$32:$AE$49)+(E17=Ergebniseingabe!$AG$32:$BA$49))*((Ergebniseingabe!$BE$32:$BE$49)=(Ergebniseingabe!$BB$32:$BB$49))*NOT(ISBLANK(Ergebniseingabe!$BB$32:$BB$49)))</f>
        <v>#REF!</v>
      </c>
      <c r="I17" s="43" t="e">
        <f t="shared" si="8"/>
        <v>#REF!</v>
      </c>
      <c r="J17" s="42" t="e">
        <f t="shared" si="9"/>
        <v>#REF!</v>
      </c>
      <c r="K17" s="42" t="e">
        <f>SUMPRODUCT((Ergebniseingabe!$K$32:$AE$49=E17)*(Ergebniseingabe!$BB$32:$BB$49&lt;&gt;""))+SUMPRODUCT((Ergebniseingabe!$AG$32:$BA$49=E17)*(Ergebniseingabe!$BE$32:$BE$49&lt;&gt;""))</f>
        <v>#REF!</v>
      </c>
      <c r="L17" s="42" t="e">
        <f>SUMPRODUCT((Ergebniseingabe!$K$32:$AE$49=E17)*(Ergebniseingabe!$BB$32:$BB$49&gt;Ergebniseingabe!$BE$32:$BE$49))+SUMPRODUCT((Ergebniseingabe!$AG$32:$BA$49=E17)*(Ergebniseingabe!$BB$32:$BB$49&lt;Ergebniseingabe!$BE$32:$BE$49))</f>
        <v>#REF!</v>
      </c>
      <c r="M17" s="42" t="e">
        <f>SUMPRODUCT((Ergebniseingabe!$K$32:$BA$49=E17)*(Ergebniseingabe!$BB$32:$BB$49=Ergebniseingabe!$BE$32:$BE$49)*(Ergebniseingabe!$BB$32:$BB$49&lt;&gt;"")*(Ergebniseingabe!$BE$32:$BE$49&lt;&gt;""))</f>
        <v>#REF!</v>
      </c>
      <c r="N17" s="42" t="e">
        <f>SUMPRODUCT((Ergebniseingabe!$K$32:$AE$49=E17)*(Ergebniseingabe!$BB$32:$BB$49&lt;Ergebniseingabe!$BE$32:$BE$49))+SUMPRODUCT((Ergebniseingabe!$AG$32:$BA$49=E17)*(Ergebniseingabe!$BB$32:$BB$49&gt;Ergebniseingabe!$BE$32:$BE$49))</f>
        <v>#REF!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9"/>
      <c r="CE17" s="39"/>
      <c r="CF17" s="39"/>
      <c r="CG17" s="39"/>
    </row>
    <row r="18" spans="1:85" s="37" customFormat="1" ht="12.75">
      <c r="A18" s="46">
        <v>5</v>
      </c>
      <c r="B18" s="50" t="e">
        <f t="shared" si="5"/>
        <v>#REF!</v>
      </c>
      <c r="C18" s="50" t="e">
        <f t="shared" si="6"/>
        <v>#REF!</v>
      </c>
      <c r="D18" s="50" t="e">
        <f t="shared" si="7"/>
        <v>#REF!</v>
      </c>
      <c r="E18" s="46" t="e">
        <f>VLOOKUP(A18,Ergebniseingabe!$AF$18:$AF$23,2,0)</f>
        <v>#REF!</v>
      </c>
      <c r="F18" s="42" t="e">
        <f>SUMPRODUCT((E18=Ergebniseingabe!$K$32:$AE$49)*(Ergebniseingabe!$BB$32:$BB$49))+SUMPRODUCT((E18=Ergebniseingabe!$AG$32:$BA$49)*(Ergebniseingabe!$BE$32:$BE$49))</f>
        <v>#REF!</v>
      </c>
      <c r="G18" s="42" t="e">
        <f>SUMPRODUCT((E18=Ergebniseingabe!$K$32:$AE$49)*(Ergebniseingabe!$BE$32:$BE$49))+SUMPRODUCT((E18=Ergebniseingabe!$AG$32:$BA$49)*(Ergebniseingabe!$BB$32:$BB$49))</f>
        <v>#REF!</v>
      </c>
      <c r="H18" s="42" t="e">
        <f>(SUMPRODUCT((E18=Ergebniseingabe!$K$32:$AE$49)*((Ergebniseingabe!$BB$32:$BB$49)&gt;(Ergebniseingabe!$BE$32:$BE$49)))+SUMPRODUCT((E18=Ergebniseingabe!$AG$32:$BA$49)*((Ergebniseingabe!$BE$32:$BE$49)&gt;(Ergebniseingabe!$BB$32:$BB$49))))*3+SUMPRODUCT(((E18=Ergebniseingabe!$K$32:$AE$49)+(E18=Ergebniseingabe!$AG$32:$BA$49))*((Ergebniseingabe!$BE$32:$BE$49)=(Ergebniseingabe!$BB$32:$BB$49))*NOT(ISBLANK(Ergebniseingabe!$BB$32:$BB$49)))</f>
        <v>#REF!</v>
      </c>
      <c r="I18" s="43" t="e">
        <f t="shared" si="8"/>
        <v>#REF!</v>
      </c>
      <c r="J18" s="42" t="e">
        <f t="shared" si="9"/>
        <v>#REF!</v>
      </c>
      <c r="K18" s="42" t="e">
        <f>SUMPRODUCT((Ergebniseingabe!$K$32:$AE$49=E18)*(Ergebniseingabe!$BB$32:$BB$49&lt;&gt;""))+SUMPRODUCT((Ergebniseingabe!$AG$32:$BA$49=E18)*(Ergebniseingabe!$BE$32:$BE$49&lt;&gt;""))</f>
        <v>#REF!</v>
      </c>
      <c r="L18" s="42" t="e">
        <f>SUMPRODUCT((Ergebniseingabe!$K$32:$AE$49=E18)*(Ergebniseingabe!$BB$32:$BB$49&gt;Ergebniseingabe!$BE$32:$BE$49))+SUMPRODUCT((Ergebniseingabe!$AG$32:$BA$49=E18)*(Ergebniseingabe!$BB$32:$BB$49&lt;Ergebniseingabe!$BE$32:$BE$49))</f>
        <v>#REF!</v>
      </c>
      <c r="M18" s="42" t="e">
        <f>SUMPRODUCT((Ergebniseingabe!$K$32:$BA$49=E18)*(Ergebniseingabe!$BB$32:$BB$49=Ergebniseingabe!$BE$32:$BE$49)*(Ergebniseingabe!$BB$32:$BB$49&lt;&gt;"")*(Ergebniseingabe!$BE$32:$BE$49&lt;&gt;""))</f>
        <v>#REF!</v>
      </c>
      <c r="N18" s="42" t="e">
        <f>SUMPRODUCT((Ergebniseingabe!$K$32:$AE$49=E18)*(Ergebniseingabe!$BB$32:$BB$49&lt;Ergebniseingabe!$BE$32:$BE$49))+SUMPRODUCT((Ergebniseingabe!$AG$32:$BA$49=E18)*(Ergebniseingabe!$BB$32:$BB$49&gt;Ergebniseingabe!$BE$32:$BE$49))</f>
        <v>#REF!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9"/>
      <c r="CE18" s="39"/>
      <c r="CF18" s="39"/>
      <c r="CG18" s="39"/>
    </row>
    <row r="19" spans="1:85" s="37" customFormat="1" ht="12.75">
      <c r="A19" s="46">
        <v>6</v>
      </c>
      <c r="B19" s="50" t="e">
        <f t="shared" si="5"/>
        <v>#REF!</v>
      </c>
      <c r="C19" s="50" t="e">
        <f t="shared" si="6"/>
        <v>#REF!</v>
      </c>
      <c r="D19" s="50" t="e">
        <f t="shared" si="7"/>
        <v>#REF!</v>
      </c>
      <c r="E19" s="46" t="e">
        <f>VLOOKUP(A19,Ergebniseingabe!$AF$18:$AF$23,2,0)</f>
        <v>#REF!</v>
      </c>
      <c r="F19" s="42" t="e">
        <f>SUMPRODUCT((E19=Ergebniseingabe!$K$32:$AE$49)*(Ergebniseingabe!$BB$32:$BB$49))+SUMPRODUCT((E19=Ergebniseingabe!$AG$32:$BA$49)*(Ergebniseingabe!$BE$32:$BE$49))</f>
        <v>#REF!</v>
      </c>
      <c r="G19" s="42" t="e">
        <f>SUMPRODUCT((E19=Ergebniseingabe!$K$32:$AE$49)*(Ergebniseingabe!$BE$32:$BE$49))+SUMPRODUCT((E19=Ergebniseingabe!$AG$32:$BA$49)*(Ergebniseingabe!$BB$32:$BB$49))</f>
        <v>#REF!</v>
      </c>
      <c r="H19" s="42" t="e">
        <f>(SUMPRODUCT((E19=Ergebniseingabe!$K$32:$AE$49)*((Ergebniseingabe!$BB$32:$BB$49)&gt;(Ergebniseingabe!$BE$32:$BE$49)))+SUMPRODUCT((E19=Ergebniseingabe!$AG$32:$BA$49)*((Ergebniseingabe!$BE$32:$BE$49)&gt;(Ergebniseingabe!$BB$32:$BB$49))))*3+SUMPRODUCT(((E19=Ergebniseingabe!$K$32:$AE$49)+(E19=Ergebniseingabe!$AG$32:$BA$49))*((Ergebniseingabe!$BE$32:$BE$49)=(Ergebniseingabe!$BB$32:$BB$49))*NOT(ISBLANK(Ergebniseingabe!$BB$32:$BB$49)))</f>
        <v>#REF!</v>
      </c>
      <c r="I19" s="43" t="e">
        <f t="shared" si="8"/>
        <v>#REF!</v>
      </c>
      <c r="J19" s="42" t="e">
        <f t="shared" si="9"/>
        <v>#REF!</v>
      </c>
      <c r="K19" s="42" t="e">
        <f>SUMPRODUCT((Ergebniseingabe!$K$32:$AE$49=E19)*(Ergebniseingabe!$BB$32:$BB$49&lt;&gt;""))+SUMPRODUCT((Ergebniseingabe!$AG$32:$BA$49=E19)*(Ergebniseingabe!$BE$32:$BE$49&lt;&gt;""))</f>
        <v>#REF!</v>
      </c>
      <c r="L19" s="42" t="e">
        <f>SUMPRODUCT((Ergebniseingabe!$K$32:$AE$49=E19)*(Ergebniseingabe!$BB$32:$BB$49&gt;Ergebniseingabe!$BE$32:$BE$49))+SUMPRODUCT((Ergebniseingabe!$AG$32:$BA$49=E19)*(Ergebniseingabe!$BB$32:$BB$49&lt;Ergebniseingabe!$BE$32:$BE$49))</f>
        <v>#REF!</v>
      </c>
      <c r="M19" s="42" t="e">
        <f>SUMPRODUCT((Ergebniseingabe!$K$32:$BA$49=E19)*(Ergebniseingabe!$BB$32:$BB$49=Ergebniseingabe!$BE$32:$BE$49)*(Ergebniseingabe!$BB$32:$BB$49&lt;&gt;"")*(Ergebniseingabe!$BE$32:$BE$49&lt;&gt;""))</f>
        <v>#REF!</v>
      </c>
      <c r="N19" s="42" t="e">
        <f>SUMPRODUCT((Ergebniseingabe!$K$32:$AE$49=E19)*(Ergebniseingabe!$BB$32:$BB$49&lt;Ergebniseingabe!$BE$32:$BE$49))+SUMPRODUCT((Ergebniseingabe!$AG$32:$BA$49=E19)*(Ergebniseingabe!$BB$32:$BB$49&gt;Ergebniseingabe!$BE$32:$BE$49))</f>
        <v>#REF!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9"/>
      <c r="CE19" s="39"/>
      <c r="CF19" s="39"/>
      <c r="CG19" s="39"/>
    </row>
    <row r="20" spans="1:85" s="37" customFormat="1" ht="12.75">
      <c r="A20" s="50">
        <f>COUNT((A14:A19))*(COUNT(A14:A19)-1)</f>
        <v>30</v>
      </c>
      <c r="B20" s="50"/>
      <c r="C20" s="50"/>
      <c r="D20" s="46">
        <f>COUNTIF($D$14:$D$19,1)</f>
        <v>0</v>
      </c>
      <c r="E20" s="50"/>
      <c r="F20" s="50"/>
      <c r="G20" s="50"/>
      <c r="H20" s="50"/>
      <c r="I20" s="50"/>
      <c r="J20" s="50"/>
      <c r="K20" s="50" t="e">
        <f>SUM(K14:K19)</f>
        <v>#N/A</v>
      </c>
      <c r="L20" s="50"/>
      <c r="M20" s="46"/>
      <c r="N20" s="46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9"/>
      <c r="CE20" s="39"/>
      <c r="CF20" s="39"/>
      <c r="CG20" s="39"/>
    </row>
    <row r="21" spans="1:85" s="37" customFormat="1" ht="12.75">
      <c r="A21" s="50"/>
      <c r="B21" s="50"/>
      <c r="C21" s="50"/>
      <c r="D21" s="46">
        <f>COUNTIF($D$14:$D$19,2)</f>
        <v>0</v>
      </c>
      <c r="E21" s="50"/>
      <c r="F21" s="50"/>
      <c r="G21" s="50"/>
      <c r="H21" s="50"/>
      <c r="I21" s="50"/>
      <c r="J21" s="50"/>
      <c r="K21" s="50"/>
      <c r="L21" s="50"/>
      <c r="M21" s="46"/>
      <c r="N21" s="46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9"/>
      <c r="CE21" s="39"/>
      <c r="CF21" s="39"/>
      <c r="CG21" s="39"/>
    </row>
    <row r="22" spans="62:85" s="37" customFormat="1" ht="12.75"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9"/>
      <c r="CE22" s="39"/>
      <c r="CF22" s="39"/>
      <c r="CG22" s="39"/>
    </row>
    <row r="23" spans="62:85" s="37" customFormat="1" ht="12.75"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9"/>
      <c r="CE23" s="39"/>
      <c r="CF23" s="39"/>
      <c r="CG23" s="39"/>
    </row>
    <row r="24" spans="62:85" s="37" customFormat="1" ht="12.75"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9"/>
      <c r="CE24" s="39"/>
      <c r="CF24" s="39"/>
      <c r="CG24" s="39"/>
    </row>
    <row r="25" spans="2:85" s="37" customFormat="1" ht="12.75">
      <c r="B25" s="37">
        <v>1</v>
      </c>
      <c r="C25" s="37" t="str">
        <f aca="true" t="shared" si="10" ref="C25:C56">D25&amp;E25</f>
        <v>FC KillertalTSV Stein</v>
      </c>
      <c r="D25" s="37" t="str">
        <f>E4</f>
        <v>FC Killertal</v>
      </c>
      <c r="E25" s="37" t="str">
        <f>E5</f>
        <v>TSV Stein</v>
      </c>
      <c r="F25" s="37" t="e">
        <f>IF(SUMPRODUCT((Ergebniseingabe!$K$32:$K$49=D25)*(Ergebniseingabe!$AG$32:$AG$49=E25)*(ISNUMBER(Ergebniseingabe!$BE$32:$BE$49)))=1,SUMPRODUCT((Ergebniseingabe!$K$32:$K$49=D25)*(Ergebniseingabe!$AG$32:$AG$49=E25)*(Ergebniseingabe!$BB$32:$BB$49))&amp;":"&amp;SUMPRODUCT((Ergebniseingabe!$K$32:$K$49=D25)*(Ergebniseingabe!$AG$32:$AG$49=E25)*(Ergebniseingabe!$BE$32:$BE$49)),"")</f>
        <v>#VALUE!</v>
      </c>
      <c r="G25" s="37">
        <f>IF(SUMPRODUCT((Ergebniseingabe!$AG$32:$AG$49=D25)*(Ergebniseingabe!$K$32:$K$49=E25)*(ISNUMBER(Ergebniseingabe!$BE$32:$BE$49)))=1,SUMPRODUCT((Ergebniseingabe!$AG$32:$AG$49=D25)*(Ergebniseingabe!$K$32:$K$49=E25)*(Ergebniseingabe!$BE$32:$BE$49))&amp;":"&amp;SUMPRODUCT((Ergebniseingabe!$AG$32:$AG$49=D25)*(Ergebniseingabe!$K$32:$K$49=E25)*(Ergebniseingabe!$BB$32:$BB$49)),"")</f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9"/>
      <c r="CE25" s="39"/>
      <c r="CF25" s="39"/>
      <c r="CG25" s="39"/>
    </row>
    <row r="26" spans="2:85" s="37" customFormat="1" ht="12.75">
      <c r="B26" s="37">
        <v>2</v>
      </c>
      <c r="C26" s="37" t="str">
        <f t="shared" si="10"/>
        <v>FC KillertalTSV Boll</v>
      </c>
      <c r="D26" s="37" t="str">
        <f>E4</f>
        <v>FC Killertal</v>
      </c>
      <c r="E26" s="37" t="str">
        <f>E6</f>
        <v>TSV Boll</v>
      </c>
      <c r="F26" s="37">
        <f>IF(SUMPRODUCT((Ergebniseingabe!$K$32:$K$49=D26)*(Ergebniseingabe!$AG$32:$AG$49=E26)*(ISNUMBER(Ergebniseingabe!$BE$32:$BE$49)))=1,SUMPRODUCT((Ergebniseingabe!$K$32:$K$49=D26)*(Ergebniseingabe!$AG$32:$AG$49=E26)*(Ergebniseingabe!$BB$32:$BB$49))&amp;":"&amp;SUMPRODUCT((Ergebniseingabe!$K$32:$K$49=D26)*(Ergebniseingabe!$AG$32:$AG$49=E26)*(Ergebniseingabe!$BE$32:$BE$49)),"")</f>
      </c>
      <c r="G26" s="37">
        <f>IF(SUMPRODUCT((Ergebniseingabe!$AG$32:$AG$49=D26)*(Ergebniseingabe!$K$32:$K$49=E26)*(ISNUMBER(Ergebniseingabe!$BE$32:$BE$49)))=1,SUMPRODUCT((Ergebniseingabe!$AG$32:$AG$49=D26)*(Ergebniseingabe!$K$32:$K$49=E26)*(Ergebniseingabe!$BE$32:$BE$49))&amp;":"&amp;SUMPRODUCT((Ergebniseingabe!$AG$32:$AG$49=D26)*(Ergebniseingabe!$K$32:$K$49=E26)*(Ergebniseingabe!$BB$32:$BB$49)),"")</f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9"/>
      <c r="CE26" s="39"/>
      <c r="CF26" s="39"/>
      <c r="CG26" s="39"/>
    </row>
    <row r="27" spans="2:85" s="37" customFormat="1" ht="12.75">
      <c r="B27" s="37">
        <v>3</v>
      </c>
      <c r="C27" s="37" t="str">
        <f t="shared" si="10"/>
        <v>FC KillertalTKSV Hechingen</v>
      </c>
      <c r="D27" s="37" t="str">
        <f>E4</f>
        <v>FC Killertal</v>
      </c>
      <c r="E27" s="37" t="str">
        <f>E7</f>
        <v>TKSV Hechingen</v>
      </c>
      <c r="F27" s="37">
        <f>IF(SUMPRODUCT((Ergebniseingabe!$K$32:$K$49=D27)*(Ergebniseingabe!$AG$32:$AG$49=E27)*(ISNUMBER(Ergebniseingabe!$BE$32:$BE$49)))=1,SUMPRODUCT((Ergebniseingabe!$K$32:$K$49=D27)*(Ergebniseingabe!$AG$32:$AG$49=E27)*(Ergebniseingabe!$BB$32:$BB$49))&amp;":"&amp;SUMPRODUCT((Ergebniseingabe!$K$32:$K$49=D27)*(Ergebniseingabe!$AG$32:$AG$49=E27)*(Ergebniseingabe!$BE$32:$BE$49)),"")</f>
      </c>
      <c r="G27" s="37" t="e">
        <f>IF(SUMPRODUCT((Ergebniseingabe!$AG$32:$AG$49=D27)*(Ergebniseingabe!$K$32:$K$49=E27)*(ISNUMBER(Ergebniseingabe!$BE$32:$BE$49)))=1,SUMPRODUCT((Ergebniseingabe!$AG$32:$AG$49=D27)*(Ergebniseingabe!$K$32:$K$49=E27)*(Ergebniseingabe!$BE$32:$BE$49))&amp;":"&amp;SUMPRODUCT((Ergebniseingabe!$AG$32:$AG$49=D27)*(Ergebniseingabe!$K$32:$K$49=E27)*(Ergebniseingabe!$BB$32:$BB$49)),"")</f>
        <v>#VALUE!</v>
      </c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9"/>
      <c r="CE27" s="39"/>
      <c r="CF27" s="39"/>
      <c r="CG27" s="39"/>
    </row>
    <row r="28" spans="2:85" s="37" customFormat="1" ht="12.75">
      <c r="B28" s="37">
        <v>4</v>
      </c>
      <c r="C28" s="37" t="str">
        <f t="shared" si="10"/>
        <v>FC KillertalSpfr. Sickingen</v>
      </c>
      <c r="D28" s="37" t="str">
        <f>E4</f>
        <v>FC Killertal</v>
      </c>
      <c r="E28" s="37" t="str">
        <f>E8</f>
        <v>Spfr. Sickingen</v>
      </c>
      <c r="F28" s="37">
        <f>IF(SUMPRODUCT((Ergebniseingabe!$K$32:$K$49=D28)*(Ergebniseingabe!$AG$32:$AG$49=E28)*(ISNUMBER(Ergebniseingabe!$BE$32:$BE$49)))=1,SUMPRODUCT((Ergebniseingabe!$K$32:$K$49=D28)*(Ergebniseingabe!$AG$32:$AG$49=E28)*(Ergebniseingabe!$BB$32:$BB$49))&amp;":"&amp;SUMPRODUCT((Ergebniseingabe!$K$32:$K$49=D28)*(Ergebniseingabe!$AG$32:$AG$49=E28)*(Ergebniseingabe!$BE$32:$BE$49)),"")</f>
      </c>
      <c r="G28" s="37">
        <f>IF(SUMPRODUCT((Ergebniseingabe!$AG$32:$AG$49=D28)*(Ergebniseingabe!$K$32:$K$49=E28)*(ISNUMBER(Ergebniseingabe!$BE$32:$BE$49)))=1,SUMPRODUCT((Ergebniseingabe!$AG$32:$AG$49=D28)*(Ergebniseingabe!$K$32:$K$49=E28)*(Ergebniseingabe!$BE$32:$BE$49))&amp;":"&amp;SUMPRODUCT((Ergebniseingabe!$AG$32:$AG$49=D28)*(Ergebniseingabe!$K$32:$K$49=E28)*(Ergebniseingabe!$BB$32:$BB$49)),"")</f>
      </c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9"/>
      <c r="CE28" s="39"/>
      <c r="CF28" s="39"/>
      <c r="CG28" s="39"/>
    </row>
    <row r="29" spans="2:85" s="37" customFormat="1" ht="12.75">
      <c r="B29" s="37">
        <v>5</v>
      </c>
      <c r="C29" s="37" t="str">
        <f t="shared" si="10"/>
        <v>FC KillertalSGM FC Wessingen/FV Bisingen II/FC Grosselfingen II</v>
      </c>
      <c r="D29" s="37" t="str">
        <f>E4</f>
        <v>FC Killertal</v>
      </c>
      <c r="E29" s="37" t="str">
        <f>E9</f>
        <v>SGM FC Wessingen/FV Bisingen II/FC Grosselfingen II</v>
      </c>
      <c r="F29" s="37">
        <f>IF(SUMPRODUCT((Ergebniseingabe!$K$32:$K$49=D29)*(Ergebniseingabe!$AG$32:$AG$49=E29)*(ISNUMBER(Ergebniseingabe!$BE$32:$BE$49)))=1,SUMPRODUCT((Ergebniseingabe!$K$32:$K$49=D29)*(Ergebniseingabe!$AG$32:$AG$49=E29)*(Ergebniseingabe!$BB$32:$BB$49))&amp;":"&amp;SUMPRODUCT((Ergebniseingabe!$K$32:$K$49=D29)*(Ergebniseingabe!$AG$32:$AG$49=E29)*(Ergebniseingabe!$BE$32:$BE$49)),"")</f>
      </c>
      <c r="G29" s="37">
        <f>IF(SUMPRODUCT((Ergebniseingabe!$AG$32:$AG$49=D29)*(Ergebniseingabe!$K$32:$K$49=E29)*(ISNUMBER(Ergebniseingabe!$BE$32:$BE$49)))=1,SUMPRODUCT((Ergebniseingabe!$AG$32:$AG$49=D29)*(Ergebniseingabe!$K$32:$K$49=E29)*(Ergebniseingabe!$BE$32:$BE$49))&amp;":"&amp;SUMPRODUCT((Ergebniseingabe!$AG$32:$AG$49=D29)*(Ergebniseingabe!$K$32:$K$49=E29)*(Ergebniseingabe!$BB$32:$BB$49)),"")</f>
      </c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9"/>
      <c r="CE29" s="39"/>
      <c r="CF29" s="39"/>
      <c r="CG29" s="39"/>
    </row>
    <row r="30" spans="2:85" s="37" customFormat="1" ht="12.75">
      <c r="B30" s="37">
        <v>6</v>
      </c>
      <c r="C30" s="37" t="str">
        <f t="shared" si="10"/>
        <v>TSV SteinTSV Boll</v>
      </c>
      <c r="D30" s="37" t="str">
        <f>E5</f>
        <v>TSV Stein</v>
      </c>
      <c r="E30" s="37" t="str">
        <f>E6</f>
        <v>TSV Boll</v>
      </c>
      <c r="F30" s="37" t="e">
        <f>IF(SUMPRODUCT((Ergebniseingabe!$K$32:$K$49=D30)*(Ergebniseingabe!$AG$32:$AG$49=E30)*(ISNUMBER(Ergebniseingabe!$BE$32:$BE$49)))=1,SUMPRODUCT((Ergebniseingabe!$K$32:$K$49=D30)*(Ergebniseingabe!$AG$32:$AG$49=E30)*(Ergebniseingabe!$BB$32:$BB$49))&amp;":"&amp;SUMPRODUCT((Ergebniseingabe!$K$32:$K$49=D30)*(Ergebniseingabe!$AG$32:$AG$49=E30)*(Ergebniseingabe!$BE$32:$BE$49)),"")</f>
        <v>#VALUE!</v>
      </c>
      <c r="G30" s="37">
        <f>IF(SUMPRODUCT((Ergebniseingabe!$AG$32:$AG$49=D30)*(Ergebniseingabe!$K$32:$K$49=E30)*(ISNUMBER(Ergebniseingabe!$BE$32:$BE$49)))=1,SUMPRODUCT((Ergebniseingabe!$AG$32:$AG$49=D30)*(Ergebniseingabe!$K$32:$K$49=E30)*(Ergebniseingabe!$BE$32:$BE$49))&amp;":"&amp;SUMPRODUCT((Ergebniseingabe!$AG$32:$AG$49=D30)*(Ergebniseingabe!$K$32:$K$49=E30)*(Ergebniseingabe!$BB$32:$BB$49)),"")</f>
      </c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9"/>
      <c r="CE30" s="39"/>
      <c r="CF30" s="39"/>
      <c r="CG30" s="39"/>
    </row>
    <row r="31" spans="2:85" s="37" customFormat="1" ht="12.75">
      <c r="B31" s="37">
        <v>7</v>
      </c>
      <c r="C31" s="37" t="str">
        <f t="shared" si="10"/>
        <v>TSV SteinTKSV Hechingen</v>
      </c>
      <c r="D31" s="37" t="str">
        <f>E5</f>
        <v>TSV Stein</v>
      </c>
      <c r="E31" s="37" t="str">
        <f>E7</f>
        <v>TKSV Hechingen</v>
      </c>
      <c r="F31" s="37">
        <f>IF(SUMPRODUCT((Ergebniseingabe!$K$32:$K$49=D31)*(Ergebniseingabe!$AG$32:$AG$49=E31)*(ISNUMBER(Ergebniseingabe!$BE$32:$BE$49)))=1,SUMPRODUCT((Ergebniseingabe!$K$32:$K$49=D31)*(Ergebniseingabe!$AG$32:$AG$49=E31)*(Ergebniseingabe!$BB$32:$BB$49))&amp;":"&amp;SUMPRODUCT((Ergebniseingabe!$K$32:$K$49=D31)*(Ergebniseingabe!$AG$32:$AG$49=E31)*(Ergebniseingabe!$BE$32:$BE$49)),"")</f>
      </c>
      <c r="G31" s="37">
        <f>IF(SUMPRODUCT((Ergebniseingabe!$AG$32:$AG$49=D31)*(Ergebniseingabe!$K$32:$K$49=E31)*(ISNUMBER(Ergebniseingabe!$BE$32:$BE$49)))=1,SUMPRODUCT((Ergebniseingabe!$AG$32:$AG$49=D31)*(Ergebniseingabe!$K$32:$K$49=E31)*(Ergebniseingabe!$BE$32:$BE$49))&amp;":"&amp;SUMPRODUCT((Ergebniseingabe!$AG$32:$AG$49=D31)*(Ergebniseingabe!$K$32:$K$49=E31)*(Ergebniseingabe!$BB$32:$BB$49)),"")</f>
      </c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9"/>
      <c r="CE31" s="39"/>
      <c r="CF31" s="39"/>
      <c r="CG31" s="39"/>
    </row>
    <row r="32" spans="2:85" s="37" customFormat="1" ht="12.75">
      <c r="B32" s="37">
        <v>8</v>
      </c>
      <c r="C32" s="37" t="str">
        <f t="shared" si="10"/>
        <v>TSV SteinSpfr. Sickingen</v>
      </c>
      <c r="D32" s="37" t="str">
        <f>E5</f>
        <v>TSV Stein</v>
      </c>
      <c r="E32" s="37" t="str">
        <f>E8</f>
        <v>Spfr. Sickingen</v>
      </c>
      <c r="F32" s="37">
        <f>IF(SUMPRODUCT((Ergebniseingabe!$K$32:$K$49=D32)*(Ergebniseingabe!$AG$32:$AG$49=E32)*(ISNUMBER(Ergebniseingabe!$BE$32:$BE$49)))=1,SUMPRODUCT((Ergebniseingabe!$K$32:$K$49=D32)*(Ergebniseingabe!$AG$32:$AG$49=E32)*(Ergebniseingabe!$BB$32:$BB$49))&amp;":"&amp;SUMPRODUCT((Ergebniseingabe!$K$32:$K$49=D32)*(Ergebniseingabe!$AG$32:$AG$49=E32)*(Ergebniseingabe!$BE$32:$BE$49)),"")</f>
      </c>
      <c r="G32" s="37">
        <f>IF(SUMPRODUCT((Ergebniseingabe!$AG$32:$AG$49=D32)*(Ergebniseingabe!$K$32:$K$49=E32)*(ISNUMBER(Ergebniseingabe!$BE$32:$BE$49)))=1,SUMPRODUCT((Ergebniseingabe!$AG$32:$AG$49=D32)*(Ergebniseingabe!$K$32:$K$49=E32)*(Ergebniseingabe!$BE$32:$BE$49))&amp;":"&amp;SUMPRODUCT((Ergebniseingabe!$AG$32:$AG$49=D32)*(Ergebniseingabe!$K$32:$K$49=E32)*(Ergebniseingabe!$BB$32:$BB$49)),"")</f>
      </c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9"/>
      <c r="CE32" s="39"/>
      <c r="CF32" s="39"/>
      <c r="CG32" s="39"/>
    </row>
    <row r="33" spans="2:85" s="37" customFormat="1" ht="12.75">
      <c r="B33" s="37">
        <v>9</v>
      </c>
      <c r="C33" s="37" t="str">
        <f t="shared" si="10"/>
        <v>TSV SteinSGM FC Wessingen/FV Bisingen II/FC Grosselfingen II</v>
      </c>
      <c r="D33" s="37" t="str">
        <f>E5</f>
        <v>TSV Stein</v>
      </c>
      <c r="E33" s="37" t="str">
        <f>E9</f>
        <v>SGM FC Wessingen/FV Bisingen II/FC Grosselfingen II</v>
      </c>
      <c r="F33" s="37">
        <f>IF(SUMPRODUCT((Ergebniseingabe!$K$32:$K$49=D33)*(Ergebniseingabe!$AG$32:$AG$49=E33)*(ISNUMBER(Ergebniseingabe!$BE$32:$BE$49)))=1,SUMPRODUCT((Ergebniseingabe!$K$32:$K$49=D33)*(Ergebniseingabe!$AG$32:$AG$49=E33)*(Ergebniseingabe!$BB$32:$BB$49))&amp;":"&amp;SUMPRODUCT((Ergebniseingabe!$K$32:$K$49=D33)*(Ergebniseingabe!$AG$32:$AG$49=E33)*(Ergebniseingabe!$BE$32:$BE$49)),"")</f>
      </c>
      <c r="G33" s="37">
        <f>IF(SUMPRODUCT((Ergebniseingabe!$AG$32:$AG$49=D33)*(Ergebniseingabe!$K$32:$K$49=E33)*(ISNUMBER(Ergebniseingabe!$BE$32:$BE$49)))=1,SUMPRODUCT((Ergebniseingabe!$AG$32:$AG$49=D33)*(Ergebniseingabe!$K$32:$K$49=E33)*(Ergebniseingabe!$BE$32:$BE$49))&amp;":"&amp;SUMPRODUCT((Ergebniseingabe!$AG$32:$AG$49=D33)*(Ergebniseingabe!$K$32:$K$49=E33)*(Ergebniseingabe!$BB$32:$BB$49)),"")</f>
      </c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9"/>
      <c r="CE33" s="39"/>
      <c r="CF33" s="39"/>
      <c r="CG33" s="39"/>
    </row>
    <row r="34" spans="2:85" s="37" customFormat="1" ht="12.75">
      <c r="B34" s="37">
        <v>10</v>
      </c>
      <c r="C34" s="37" t="str">
        <f t="shared" si="10"/>
        <v>TSV BollTKSV Hechingen</v>
      </c>
      <c r="D34" s="37" t="str">
        <f>E6</f>
        <v>TSV Boll</v>
      </c>
      <c r="E34" s="37" t="str">
        <f>E7</f>
        <v>TKSV Hechingen</v>
      </c>
      <c r="F34" s="37" t="e">
        <f>IF(SUMPRODUCT((Ergebniseingabe!$K$32:$K$49=D34)*(Ergebniseingabe!$AG$32:$AG$49=E34)*(ISNUMBER(Ergebniseingabe!$BE$32:$BE$49)))=1,SUMPRODUCT((Ergebniseingabe!$K$32:$K$49=D34)*(Ergebniseingabe!$AG$32:$AG$49=E34)*(Ergebniseingabe!$BB$32:$BB$49))&amp;":"&amp;SUMPRODUCT((Ergebniseingabe!$K$32:$K$49=D34)*(Ergebniseingabe!$AG$32:$AG$49=E34)*(Ergebniseingabe!$BE$32:$BE$49)),"")</f>
        <v>#VALUE!</v>
      </c>
      <c r="G34" s="37">
        <f>IF(SUMPRODUCT((Ergebniseingabe!$AG$32:$AG$49=D34)*(Ergebniseingabe!$K$32:$K$49=E34)*(ISNUMBER(Ergebniseingabe!$BE$32:$BE$49)))=1,SUMPRODUCT((Ergebniseingabe!$AG$32:$AG$49=D34)*(Ergebniseingabe!$K$32:$K$49=E34)*(Ergebniseingabe!$BE$32:$BE$49))&amp;":"&amp;SUMPRODUCT((Ergebniseingabe!$AG$32:$AG$49=D34)*(Ergebniseingabe!$K$32:$K$49=E34)*(Ergebniseingabe!$BB$32:$BB$49)),"")</f>
      </c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9"/>
      <c r="CE34" s="39"/>
      <c r="CF34" s="39"/>
      <c r="CG34" s="39"/>
    </row>
    <row r="35" spans="2:85" s="37" customFormat="1" ht="12.75">
      <c r="B35" s="37">
        <v>11</v>
      </c>
      <c r="C35" s="37" t="str">
        <f t="shared" si="10"/>
        <v>TSV BollSpfr. Sickingen</v>
      </c>
      <c r="D35" s="37" t="str">
        <f>E6</f>
        <v>TSV Boll</v>
      </c>
      <c r="E35" s="37" t="str">
        <f>E8</f>
        <v>Spfr. Sickingen</v>
      </c>
      <c r="F35" s="37">
        <f>IF(SUMPRODUCT((Ergebniseingabe!$K$32:$K$49=D35)*(Ergebniseingabe!$AG$32:$AG$49=E35)*(ISNUMBER(Ergebniseingabe!$BE$32:$BE$49)))=1,SUMPRODUCT((Ergebniseingabe!$K$32:$K$49=D35)*(Ergebniseingabe!$AG$32:$AG$49=E35)*(Ergebniseingabe!$BB$32:$BB$49))&amp;":"&amp;SUMPRODUCT((Ergebniseingabe!$K$32:$K$49=D35)*(Ergebniseingabe!$AG$32:$AG$49=E35)*(Ergebniseingabe!$BE$32:$BE$49)),"")</f>
      </c>
      <c r="G35" s="37">
        <f>IF(SUMPRODUCT((Ergebniseingabe!$AG$32:$AG$49=D35)*(Ergebniseingabe!$K$32:$K$49=E35)*(ISNUMBER(Ergebniseingabe!$BE$32:$BE$49)))=1,SUMPRODUCT((Ergebniseingabe!$AG$32:$AG$49=D35)*(Ergebniseingabe!$K$32:$K$49=E35)*(Ergebniseingabe!$BE$32:$BE$49))&amp;":"&amp;SUMPRODUCT((Ergebniseingabe!$AG$32:$AG$49=D35)*(Ergebniseingabe!$K$32:$K$49=E35)*(Ergebniseingabe!$BB$32:$BB$49)),"")</f>
      </c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9"/>
      <c r="CE35" s="39"/>
      <c r="CF35" s="39"/>
      <c r="CG35" s="39"/>
    </row>
    <row r="36" spans="2:85" s="37" customFormat="1" ht="12.75">
      <c r="B36" s="37">
        <v>12</v>
      </c>
      <c r="C36" s="37" t="str">
        <f t="shared" si="10"/>
        <v>TSV BollSGM FC Wessingen/FV Bisingen II/FC Grosselfingen II</v>
      </c>
      <c r="D36" s="37" t="str">
        <f>E6</f>
        <v>TSV Boll</v>
      </c>
      <c r="E36" s="37" t="str">
        <f>E9</f>
        <v>SGM FC Wessingen/FV Bisingen II/FC Grosselfingen II</v>
      </c>
      <c r="F36" s="37">
        <f>IF(SUMPRODUCT((Ergebniseingabe!$K$32:$K$49=D36)*(Ergebniseingabe!$AG$32:$AG$49=E36)*(ISNUMBER(Ergebniseingabe!$BE$32:$BE$49)))=1,SUMPRODUCT((Ergebniseingabe!$K$32:$K$49=D36)*(Ergebniseingabe!$AG$32:$AG$49=E36)*(Ergebniseingabe!$BB$32:$BB$49))&amp;":"&amp;SUMPRODUCT((Ergebniseingabe!$K$32:$K$49=D36)*(Ergebniseingabe!$AG$32:$AG$49=E36)*(Ergebniseingabe!$BE$32:$BE$49)),"")</f>
      </c>
      <c r="G36" s="37">
        <f>IF(SUMPRODUCT((Ergebniseingabe!$AG$32:$AG$49=D36)*(Ergebniseingabe!$K$32:$K$49=E36)*(ISNUMBER(Ergebniseingabe!$BE$32:$BE$49)))=1,SUMPRODUCT((Ergebniseingabe!$AG$32:$AG$49=D36)*(Ergebniseingabe!$K$32:$K$49=E36)*(Ergebniseingabe!$BE$32:$BE$49))&amp;":"&amp;SUMPRODUCT((Ergebniseingabe!$AG$32:$AG$49=D36)*(Ergebniseingabe!$K$32:$K$49=E36)*(Ergebniseingabe!$BB$32:$BB$49)),"")</f>
      </c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9"/>
      <c r="CE36" s="39"/>
      <c r="CF36" s="39"/>
      <c r="CG36" s="39"/>
    </row>
    <row r="37" spans="2:85" s="37" customFormat="1" ht="12.75">
      <c r="B37" s="37">
        <v>13</v>
      </c>
      <c r="C37" s="37" t="str">
        <f t="shared" si="10"/>
        <v>TKSV HechingenSpfr. Sickingen</v>
      </c>
      <c r="D37" s="37" t="str">
        <f>E7</f>
        <v>TKSV Hechingen</v>
      </c>
      <c r="E37" s="37" t="str">
        <f>E8</f>
        <v>Spfr. Sickingen</v>
      </c>
      <c r="F37" s="37">
        <f>IF(SUMPRODUCT((Ergebniseingabe!$K$32:$K$49=D37)*(Ergebniseingabe!$AG$32:$AG$49=E37)*(ISNUMBER(Ergebniseingabe!$BE$32:$BE$49)))=1,SUMPRODUCT((Ergebniseingabe!$K$32:$K$49=D37)*(Ergebniseingabe!$AG$32:$AG$49=E37)*(Ergebniseingabe!$BB$32:$BB$49))&amp;":"&amp;SUMPRODUCT((Ergebniseingabe!$K$32:$K$49=D37)*(Ergebniseingabe!$AG$32:$AG$49=E37)*(Ergebniseingabe!$BE$32:$BE$49)),"")</f>
      </c>
      <c r="G37" s="37">
        <f>IF(SUMPRODUCT((Ergebniseingabe!$AG$32:$AG$49=D37)*(Ergebniseingabe!$K$32:$K$49=E37)*(ISNUMBER(Ergebniseingabe!$BE$32:$BE$49)))=1,SUMPRODUCT((Ergebniseingabe!$AG$32:$AG$49=D37)*(Ergebniseingabe!$K$32:$K$49=E37)*(Ergebniseingabe!$BE$32:$BE$49))&amp;":"&amp;SUMPRODUCT((Ergebniseingabe!$AG$32:$AG$49=D37)*(Ergebniseingabe!$K$32:$K$49=E37)*(Ergebniseingabe!$BB$32:$BB$49)),"")</f>
      </c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9"/>
      <c r="CE37" s="39"/>
      <c r="CF37" s="39"/>
      <c r="CG37" s="39"/>
    </row>
    <row r="38" spans="2:85" s="37" customFormat="1" ht="12.75">
      <c r="B38" s="37">
        <v>14</v>
      </c>
      <c r="C38" s="37" t="str">
        <f t="shared" si="10"/>
        <v>TKSV HechingenSGM FC Wessingen/FV Bisingen II/FC Grosselfingen II</v>
      </c>
      <c r="D38" s="37" t="str">
        <f>E7</f>
        <v>TKSV Hechingen</v>
      </c>
      <c r="E38" s="37" t="str">
        <f>E9</f>
        <v>SGM FC Wessingen/FV Bisingen II/FC Grosselfingen II</v>
      </c>
      <c r="F38" s="37">
        <f>IF(SUMPRODUCT((Ergebniseingabe!$K$32:$K$49=D38)*(Ergebniseingabe!$AG$32:$AG$49=E38)*(ISNUMBER(Ergebniseingabe!$BE$32:$BE$49)))=1,SUMPRODUCT((Ergebniseingabe!$K$32:$K$49=D38)*(Ergebniseingabe!$AG$32:$AG$49=E38)*(Ergebniseingabe!$BB$32:$BB$49))&amp;":"&amp;SUMPRODUCT((Ergebniseingabe!$K$32:$K$49=D38)*(Ergebniseingabe!$AG$32:$AG$49=E38)*(Ergebniseingabe!$BE$32:$BE$49)),"")</f>
      </c>
      <c r="G38" s="37">
        <f>IF(SUMPRODUCT((Ergebniseingabe!$AG$32:$AG$49=D38)*(Ergebniseingabe!$K$32:$K$49=E38)*(ISNUMBER(Ergebniseingabe!$BE$32:$BE$49)))=1,SUMPRODUCT((Ergebniseingabe!$AG$32:$AG$49=D38)*(Ergebniseingabe!$K$32:$K$49=E38)*(Ergebniseingabe!$BE$32:$BE$49))&amp;":"&amp;SUMPRODUCT((Ergebniseingabe!$AG$32:$AG$49=D38)*(Ergebniseingabe!$K$32:$K$49=E38)*(Ergebniseingabe!$BB$32:$BB$49)),"")</f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9"/>
      <c r="CE38" s="39"/>
      <c r="CF38" s="39"/>
      <c r="CG38" s="39"/>
    </row>
    <row r="39" spans="2:85" s="37" customFormat="1" ht="12.75">
      <c r="B39" s="37">
        <v>15</v>
      </c>
      <c r="C39" s="37" t="str">
        <f t="shared" si="10"/>
        <v>Spfr. SickingenSGM FC Wessingen/FV Bisingen II/FC Grosselfingen II</v>
      </c>
      <c r="D39" s="37" t="str">
        <f>E8</f>
        <v>Spfr. Sickingen</v>
      </c>
      <c r="E39" s="37" t="str">
        <f>E9</f>
        <v>SGM FC Wessingen/FV Bisingen II/FC Grosselfingen II</v>
      </c>
      <c r="F39" s="37" t="e">
        <f>IF(SUMPRODUCT((Ergebniseingabe!$K$32:$K$49=D39)*(Ergebniseingabe!$AG$32:$AG$49=E39)*(ISNUMBER(Ergebniseingabe!$BE$32:$BE$49)))=1,SUMPRODUCT((Ergebniseingabe!$K$32:$K$49=D39)*(Ergebniseingabe!$AG$32:$AG$49=E39)*(Ergebniseingabe!$BB$32:$BB$49))&amp;":"&amp;SUMPRODUCT((Ergebniseingabe!$K$32:$K$49=D39)*(Ergebniseingabe!$AG$32:$AG$49=E39)*(Ergebniseingabe!$BE$32:$BE$49)),"")</f>
        <v>#VALUE!</v>
      </c>
      <c r="G39" s="37">
        <f>IF(SUMPRODUCT((Ergebniseingabe!$AG$32:$AG$49=D39)*(Ergebniseingabe!$K$32:$K$49=E39)*(ISNUMBER(Ergebniseingabe!$BE$32:$BE$49)))=1,SUMPRODUCT((Ergebniseingabe!$AG$32:$AG$49=D39)*(Ergebniseingabe!$K$32:$K$49=E39)*(Ergebniseingabe!$BE$32:$BE$49))&amp;":"&amp;SUMPRODUCT((Ergebniseingabe!$AG$32:$AG$49=D39)*(Ergebniseingabe!$K$32:$K$49=E39)*(Ergebniseingabe!$BB$32:$BB$49)),"")</f>
      </c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9"/>
      <c r="CE39" s="39"/>
      <c r="CF39" s="39"/>
      <c r="CG39" s="39"/>
    </row>
    <row r="40" spans="2:85" s="37" customFormat="1" ht="12.75">
      <c r="B40" s="37">
        <v>1</v>
      </c>
      <c r="C40" s="37" t="str">
        <f t="shared" si="10"/>
        <v>TSV SteinFC Killertal</v>
      </c>
      <c r="D40" s="37" t="str">
        <f aca="true" t="shared" si="11" ref="D40:D54">E25</f>
        <v>TSV Stein</v>
      </c>
      <c r="E40" s="37" t="str">
        <f aca="true" t="shared" si="12" ref="E40:E54">D25</f>
        <v>FC Killertal</v>
      </c>
      <c r="F40" s="37">
        <f>IF(SUMPRODUCT((Ergebniseingabe!$K$32:$K$49=D40)*(Ergebniseingabe!$AG$32:$AG$49=E40)*(ISNUMBER(Ergebniseingabe!$BE$32:$BE$49)))=1,SUMPRODUCT((Ergebniseingabe!$K$32:$K$49=D40)*(Ergebniseingabe!$AG$32:$AG$49=E40)*(Ergebniseingabe!$BB$32:$BB$49))&amp;":"&amp;SUMPRODUCT((Ergebniseingabe!$K$32:$K$49=D40)*(Ergebniseingabe!$AG$32:$AG$49=E40)*(Ergebniseingabe!$BE$32:$BE$49)),"")</f>
      </c>
      <c r="G40" s="37" t="e">
        <f>IF(SUMPRODUCT((Ergebniseingabe!$AG$32:$AG$49=D40)*(Ergebniseingabe!$K$32:$K$49=E40)*(ISNUMBER(Ergebniseingabe!$BE$32:$BE$49)))=1,SUMPRODUCT((Ergebniseingabe!$AG$32:$AG$49=D40)*(Ergebniseingabe!$K$32:$K$49=E40)*(Ergebniseingabe!$BE$32:$BE$49))&amp;":"&amp;SUMPRODUCT((Ergebniseingabe!$AG$32:$AG$49=D40)*(Ergebniseingabe!$K$32:$K$49=E40)*(Ergebniseingabe!$BB$32:$BB$49)),"")</f>
        <v>#VALUE!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9"/>
      <c r="CE40" s="39"/>
      <c r="CF40" s="39"/>
      <c r="CG40" s="39"/>
    </row>
    <row r="41" spans="2:85" s="37" customFormat="1" ht="12.75">
      <c r="B41" s="37">
        <v>2</v>
      </c>
      <c r="C41" s="37" t="str">
        <f t="shared" si="10"/>
        <v>TSV BollFC Killertal</v>
      </c>
      <c r="D41" s="37" t="str">
        <f t="shared" si="11"/>
        <v>TSV Boll</v>
      </c>
      <c r="E41" s="37" t="str">
        <f t="shared" si="12"/>
        <v>FC Killertal</v>
      </c>
      <c r="F41" s="37">
        <f>IF(SUMPRODUCT((Ergebniseingabe!$K$32:$K$49=D41)*(Ergebniseingabe!$AG$32:$AG$49=E41)*(ISNUMBER(Ergebniseingabe!$BE$32:$BE$49)))=1,SUMPRODUCT((Ergebniseingabe!$K$32:$K$49=D41)*(Ergebniseingabe!$AG$32:$AG$49=E41)*(Ergebniseingabe!$BB$32:$BB$49))&amp;":"&amp;SUMPRODUCT((Ergebniseingabe!$K$32:$K$49=D41)*(Ergebniseingabe!$AG$32:$AG$49=E41)*(Ergebniseingabe!$BE$32:$BE$49)),"")</f>
      </c>
      <c r="G41" s="37">
        <f>IF(SUMPRODUCT((Ergebniseingabe!$AG$32:$AG$49=D41)*(Ergebniseingabe!$K$32:$K$49=E41)*(ISNUMBER(Ergebniseingabe!$BE$32:$BE$49)))=1,SUMPRODUCT((Ergebniseingabe!$AG$32:$AG$49=D41)*(Ergebniseingabe!$K$32:$K$49=E41)*(Ergebniseingabe!$BE$32:$BE$49))&amp;":"&amp;SUMPRODUCT((Ergebniseingabe!$AG$32:$AG$49=D41)*(Ergebniseingabe!$K$32:$K$49=E41)*(Ergebniseingabe!$BB$32:$BB$49)),"")</f>
      </c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9"/>
      <c r="CE41" s="39"/>
      <c r="CF41" s="39"/>
      <c r="CG41" s="39"/>
    </row>
    <row r="42" spans="2:85" s="37" customFormat="1" ht="12.75">
      <c r="B42" s="37">
        <v>3</v>
      </c>
      <c r="C42" s="37" t="str">
        <f t="shared" si="10"/>
        <v>TKSV HechingenFC Killertal</v>
      </c>
      <c r="D42" s="37" t="str">
        <f t="shared" si="11"/>
        <v>TKSV Hechingen</v>
      </c>
      <c r="E42" s="37" t="str">
        <f t="shared" si="12"/>
        <v>FC Killertal</v>
      </c>
      <c r="F42" s="37" t="e">
        <f>IF(SUMPRODUCT((Ergebniseingabe!$K$32:$K$49=D42)*(Ergebniseingabe!$AG$32:$AG$49=E42)*(ISNUMBER(Ergebniseingabe!$BE$32:$BE$49)))=1,SUMPRODUCT((Ergebniseingabe!$K$32:$K$49=D42)*(Ergebniseingabe!$AG$32:$AG$49=E42)*(Ergebniseingabe!$BB$32:$BB$49))&amp;":"&amp;SUMPRODUCT((Ergebniseingabe!$K$32:$K$49=D42)*(Ergebniseingabe!$AG$32:$AG$49=E42)*(Ergebniseingabe!$BE$32:$BE$49)),"")</f>
        <v>#VALUE!</v>
      </c>
      <c r="G42" s="37">
        <f>IF(SUMPRODUCT((Ergebniseingabe!$AG$32:$AG$49=D42)*(Ergebniseingabe!$K$32:$K$49=E42)*(ISNUMBER(Ergebniseingabe!$BE$32:$BE$49)))=1,SUMPRODUCT((Ergebniseingabe!$AG$32:$AG$49=D42)*(Ergebniseingabe!$K$32:$K$49=E42)*(Ergebniseingabe!$BE$32:$BE$49))&amp;":"&amp;SUMPRODUCT((Ergebniseingabe!$AG$32:$AG$49=D42)*(Ergebniseingabe!$K$32:$K$49=E42)*(Ergebniseingabe!$BB$32:$BB$49)),"")</f>
      </c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9"/>
      <c r="CE42" s="39"/>
      <c r="CF42" s="39"/>
      <c r="CG42" s="39"/>
    </row>
    <row r="43" spans="2:85" s="37" customFormat="1" ht="12.75">
      <c r="B43" s="37">
        <v>4</v>
      </c>
      <c r="C43" s="37" t="str">
        <f t="shared" si="10"/>
        <v>Spfr. SickingenFC Killertal</v>
      </c>
      <c r="D43" s="37" t="str">
        <f t="shared" si="11"/>
        <v>Spfr. Sickingen</v>
      </c>
      <c r="E43" s="37" t="str">
        <f t="shared" si="12"/>
        <v>FC Killertal</v>
      </c>
      <c r="F43" s="37">
        <f>IF(SUMPRODUCT((Ergebniseingabe!$K$32:$K$49=D43)*(Ergebniseingabe!$AG$32:$AG$49=E43)*(ISNUMBER(Ergebniseingabe!$BE$32:$BE$49)))=1,SUMPRODUCT((Ergebniseingabe!$K$32:$K$49=D43)*(Ergebniseingabe!$AG$32:$AG$49=E43)*(Ergebniseingabe!$BB$32:$BB$49))&amp;":"&amp;SUMPRODUCT((Ergebniseingabe!$K$32:$K$49=D43)*(Ergebniseingabe!$AG$32:$AG$49=E43)*(Ergebniseingabe!$BE$32:$BE$49)),"")</f>
      </c>
      <c r="G43" s="37">
        <f>IF(SUMPRODUCT((Ergebniseingabe!$AG$32:$AG$49=D43)*(Ergebniseingabe!$K$32:$K$49=E43)*(ISNUMBER(Ergebniseingabe!$BE$32:$BE$49)))=1,SUMPRODUCT((Ergebniseingabe!$AG$32:$AG$49=D43)*(Ergebniseingabe!$K$32:$K$49=E43)*(Ergebniseingabe!$BE$32:$BE$49))&amp;":"&amp;SUMPRODUCT((Ergebniseingabe!$AG$32:$AG$49=D43)*(Ergebniseingabe!$K$32:$K$49=E43)*(Ergebniseingabe!$BB$32:$BB$49)),"")</f>
      </c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9"/>
      <c r="CE43" s="39"/>
      <c r="CF43" s="39"/>
      <c r="CG43" s="39"/>
    </row>
    <row r="44" spans="2:85" s="37" customFormat="1" ht="12.75">
      <c r="B44" s="37">
        <v>5</v>
      </c>
      <c r="C44" s="37" t="str">
        <f t="shared" si="10"/>
        <v>SGM FC Wessingen/FV Bisingen II/FC Grosselfingen IIFC Killertal</v>
      </c>
      <c r="D44" s="37" t="str">
        <f t="shared" si="11"/>
        <v>SGM FC Wessingen/FV Bisingen II/FC Grosselfingen II</v>
      </c>
      <c r="E44" s="37" t="str">
        <f t="shared" si="12"/>
        <v>FC Killertal</v>
      </c>
      <c r="F44" s="37">
        <f>IF(SUMPRODUCT((Ergebniseingabe!$K$32:$K$49=D44)*(Ergebniseingabe!$AG$32:$AG$49=E44)*(ISNUMBER(Ergebniseingabe!$BE$32:$BE$49)))=1,SUMPRODUCT((Ergebniseingabe!$K$32:$K$49=D44)*(Ergebniseingabe!$AG$32:$AG$49=E44)*(Ergebniseingabe!$BB$32:$BB$49))&amp;":"&amp;SUMPRODUCT((Ergebniseingabe!$K$32:$K$49=D44)*(Ergebniseingabe!$AG$32:$AG$49=E44)*(Ergebniseingabe!$BE$32:$BE$49)),"")</f>
      </c>
      <c r="G44" s="37">
        <f>IF(SUMPRODUCT((Ergebniseingabe!$AG$32:$AG$49=D44)*(Ergebniseingabe!$K$32:$K$49=E44)*(ISNUMBER(Ergebniseingabe!$BE$32:$BE$49)))=1,SUMPRODUCT((Ergebniseingabe!$AG$32:$AG$49=D44)*(Ergebniseingabe!$K$32:$K$49=E44)*(Ergebniseingabe!$BE$32:$BE$49))&amp;":"&amp;SUMPRODUCT((Ergebniseingabe!$AG$32:$AG$49=D44)*(Ergebniseingabe!$K$32:$K$49=E44)*(Ergebniseingabe!$BB$32:$BB$49)),"")</f>
      </c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9"/>
      <c r="CE44" s="39"/>
      <c r="CF44" s="39"/>
      <c r="CG44" s="39"/>
    </row>
    <row r="45" spans="2:85" s="37" customFormat="1" ht="12.75">
      <c r="B45" s="37">
        <v>6</v>
      </c>
      <c r="C45" s="37" t="str">
        <f t="shared" si="10"/>
        <v>TSV BollTSV Stein</v>
      </c>
      <c r="D45" s="37" t="str">
        <f t="shared" si="11"/>
        <v>TSV Boll</v>
      </c>
      <c r="E45" s="37" t="str">
        <f t="shared" si="12"/>
        <v>TSV Stein</v>
      </c>
      <c r="F45" s="37">
        <f>IF(SUMPRODUCT((Ergebniseingabe!$K$32:$K$49=D45)*(Ergebniseingabe!$AG$32:$AG$49=E45)*(ISNUMBER(Ergebniseingabe!$BE$32:$BE$49)))=1,SUMPRODUCT((Ergebniseingabe!$K$32:$K$49=D45)*(Ergebniseingabe!$AG$32:$AG$49=E45)*(Ergebniseingabe!$BB$32:$BB$49))&amp;":"&amp;SUMPRODUCT((Ergebniseingabe!$K$32:$K$49=D45)*(Ergebniseingabe!$AG$32:$AG$49=E45)*(Ergebniseingabe!$BE$32:$BE$49)),"")</f>
      </c>
      <c r="G45" s="37" t="e">
        <f>IF(SUMPRODUCT((Ergebniseingabe!$AG$32:$AG$49=D45)*(Ergebniseingabe!$K$32:$K$49=E45)*(ISNUMBER(Ergebniseingabe!$BE$32:$BE$49)))=1,SUMPRODUCT((Ergebniseingabe!$AG$32:$AG$49=D45)*(Ergebniseingabe!$K$32:$K$49=E45)*(Ergebniseingabe!$BE$32:$BE$49))&amp;":"&amp;SUMPRODUCT((Ergebniseingabe!$AG$32:$AG$49=D45)*(Ergebniseingabe!$K$32:$K$49=E45)*(Ergebniseingabe!$BB$32:$BB$49)),"")</f>
        <v>#VALUE!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9"/>
      <c r="CE45" s="39"/>
      <c r="CF45" s="39"/>
      <c r="CG45" s="39"/>
    </row>
    <row r="46" spans="2:85" s="37" customFormat="1" ht="12.75">
      <c r="B46" s="37">
        <v>7</v>
      </c>
      <c r="C46" s="37" t="str">
        <f t="shared" si="10"/>
        <v>TKSV HechingenTSV Stein</v>
      </c>
      <c r="D46" s="37" t="str">
        <f t="shared" si="11"/>
        <v>TKSV Hechingen</v>
      </c>
      <c r="E46" s="37" t="str">
        <f t="shared" si="12"/>
        <v>TSV Stein</v>
      </c>
      <c r="F46" s="37">
        <f>IF(SUMPRODUCT((Ergebniseingabe!$K$32:$K$49=D46)*(Ergebniseingabe!$AG$32:$AG$49=E46)*(ISNUMBER(Ergebniseingabe!$BE$32:$BE$49)))=1,SUMPRODUCT((Ergebniseingabe!$K$32:$K$49=D46)*(Ergebniseingabe!$AG$32:$AG$49=E46)*(Ergebniseingabe!$BB$32:$BB$49))&amp;":"&amp;SUMPRODUCT((Ergebniseingabe!$K$32:$K$49=D46)*(Ergebniseingabe!$AG$32:$AG$49=E46)*(Ergebniseingabe!$BE$32:$BE$49)),"")</f>
      </c>
      <c r="G46" s="37">
        <f>IF(SUMPRODUCT((Ergebniseingabe!$AG$32:$AG$49=D46)*(Ergebniseingabe!$K$32:$K$49=E46)*(ISNUMBER(Ergebniseingabe!$BE$32:$BE$49)))=1,SUMPRODUCT((Ergebniseingabe!$AG$32:$AG$49=D46)*(Ergebniseingabe!$K$32:$K$49=E46)*(Ergebniseingabe!$BE$32:$BE$49))&amp;":"&amp;SUMPRODUCT((Ergebniseingabe!$AG$32:$AG$49=D46)*(Ergebniseingabe!$K$32:$K$49=E46)*(Ergebniseingabe!$BB$32:$BB$49)),"")</f>
      </c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9"/>
      <c r="CE46" s="39"/>
      <c r="CF46" s="39"/>
      <c r="CG46" s="39"/>
    </row>
    <row r="47" spans="2:85" s="37" customFormat="1" ht="12.75">
      <c r="B47" s="37">
        <v>8</v>
      </c>
      <c r="C47" s="37" t="str">
        <f t="shared" si="10"/>
        <v>Spfr. SickingenTSV Stein</v>
      </c>
      <c r="D47" s="37" t="str">
        <f t="shared" si="11"/>
        <v>Spfr. Sickingen</v>
      </c>
      <c r="E47" s="37" t="str">
        <f t="shared" si="12"/>
        <v>TSV Stein</v>
      </c>
      <c r="F47" s="37">
        <f>IF(SUMPRODUCT((Ergebniseingabe!$K$32:$K$49=D47)*(Ergebniseingabe!$AG$32:$AG$49=E47)*(ISNUMBER(Ergebniseingabe!$BE$32:$BE$49)))=1,SUMPRODUCT((Ergebniseingabe!$K$32:$K$49=D47)*(Ergebniseingabe!$AG$32:$AG$49=E47)*(Ergebniseingabe!$BB$32:$BB$49))&amp;":"&amp;SUMPRODUCT((Ergebniseingabe!$K$32:$K$49=D47)*(Ergebniseingabe!$AG$32:$AG$49=E47)*(Ergebniseingabe!$BE$32:$BE$49)),"")</f>
      </c>
      <c r="G47" s="37">
        <f>IF(SUMPRODUCT((Ergebniseingabe!$AG$32:$AG$49=D47)*(Ergebniseingabe!$K$32:$K$49=E47)*(ISNUMBER(Ergebniseingabe!$BE$32:$BE$49)))=1,SUMPRODUCT((Ergebniseingabe!$AG$32:$AG$49=D47)*(Ergebniseingabe!$K$32:$K$49=E47)*(Ergebniseingabe!$BE$32:$BE$49))&amp;":"&amp;SUMPRODUCT((Ergebniseingabe!$AG$32:$AG$49=D47)*(Ergebniseingabe!$K$32:$K$49=E47)*(Ergebniseingabe!$BB$32:$BB$49)),"")</f>
      </c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9"/>
      <c r="CE47" s="39"/>
      <c r="CF47" s="39"/>
      <c r="CG47" s="39"/>
    </row>
    <row r="48" spans="2:85" s="37" customFormat="1" ht="12.75">
      <c r="B48" s="37">
        <v>9</v>
      </c>
      <c r="C48" s="37" t="str">
        <f t="shared" si="10"/>
        <v>SGM FC Wessingen/FV Bisingen II/FC Grosselfingen IITSV Stein</v>
      </c>
      <c r="D48" s="37" t="str">
        <f t="shared" si="11"/>
        <v>SGM FC Wessingen/FV Bisingen II/FC Grosselfingen II</v>
      </c>
      <c r="E48" s="37" t="str">
        <f t="shared" si="12"/>
        <v>TSV Stein</v>
      </c>
      <c r="F48" s="37">
        <f>IF(SUMPRODUCT((Ergebniseingabe!$K$32:$K$49=D48)*(Ergebniseingabe!$AG$32:$AG$49=E48)*(ISNUMBER(Ergebniseingabe!$BE$32:$BE$49)))=1,SUMPRODUCT((Ergebniseingabe!$K$32:$K$49=D48)*(Ergebniseingabe!$AG$32:$AG$49=E48)*(Ergebniseingabe!$BB$32:$BB$49))&amp;":"&amp;SUMPRODUCT((Ergebniseingabe!$K$32:$K$49=D48)*(Ergebniseingabe!$AG$32:$AG$49=E48)*(Ergebniseingabe!$BE$32:$BE$49)),"")</f>
      </c>
      <c r="G48" s="37">
        <f>IF(SUMPRODUCT((Ergebniseingabe!$AG$32:$AG$49=D48)*(Ergebniseingabe!$K$32:$K$49=E48)*(ISNUMBER(Ergebniseingabe!$BE$32:$BE$49)))=1,SUMPRODUCT((Ergebniseingabe!$AG$32:$AG$49=D48)*(Ergebniseingabe!$K$32:$K$49=E48)*(Ergebniseingabe!$BE$32:$BE$49))&amp;":"&amp;SUMPRODUCT((Ergebniseingabe!$AG$32:$AG$49=D48)*(Ergebniseingabe!$K$32:$K$49=E48)*(Ergebniseingabe!$BB$32:$BB$49)),"")</f>
      </c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9"/>
      <c r="CE48" s="39"/>
      <c r="CF48" s="39"/>
      <c r="CG48" s="39"/>
    </row>
    <row r="49" spans="2:85" s="37" customFormat="1" ht="12.75">
      <c r="B49" s="37">
        <v>10</v>
      </c>
      <c r="C49" s="37" t="str">
        <f t="shared" si="10"/>
        <v>TKSV HechingenTSV Boll</v>
      </c>
      <c r="D49" s="37" t="str">
        <f t="shared" si="11"/>
        <v>TKSV Hechingen</v>
      </c>
      <c r="E49" s="37" t="str">
        <f t="shared" si="12"/>
        <v>TSV Boll</v>
      </c>
      <c r="F49" s="37">
        <f>IF(SUMPRODUCT((Ergebniseingabe!$K$32:$K$49=D49)*(Ergebniseingabe!$AG$32:$AG$49=E49)*(ISNUMBER(Ergebniseingabe!$BE$32:$BE$49)))=1,SUMPRODUCT((Ergebniseingabe!$K$32:$K$49=D49)*(Ergebniseingabe!$AG$32:$AG$49=E49)*(Ergebniseingabe!$BB$32:$BB$49))&amp;":"&amp;SUMPRODUCT((Ergebniseingabe!$K$32:$K$49=D49)*(Ergebniseingabe!$AG$32:$AG$49=E49)*(Ergebniseingabe!$BE$32:$BE$49)),"")</f>
      </c>
      <c r="G49" s="37" t="e">
        <f>IF(SUMPRODUCT((Ergebniseingabe!$AG$32:$AG$49=D49)*(Ergebniseingabe!$K$32:$K$49=E49)*(ISNUMBER(Ergebniseingabe!$BE$32:$BE$49)))=1,SUMPRODUCT((Ergebniseingabe!$AG$32:$AG$49=D49)*(Ergebniseingabe!$K$32:$K$49=E49)*(Ergebniseingabe!$BE$32:$BE$49))&amp;":"&amp;SUMPRODUCT((Ergebniseingabe!$AG$32:$AG$49=D49)*(Ergebniseingabe!$K$32:$K$49=E49)*(Ergebniseingabe!$BB$32:$BB$49)),"")</f>
        <v>#VALUE!</v>
      </c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9"/>
      <c r="CE49" s="39"/>
      <c r="CF49" s="39"/>
      <c r="CG49" s="39"/>
    </row>
    <row r="50" spans="2:85" s="37" customFormat="1" ht="12.75">
      <c r="B50" s="37">
        <v>11</v>
      </c>
      <c r="C50" s="37" t="str">
        <f t="shared" si="10"/>
        <v>Spfr. SickingenTSV Boll</v>
      </c>
      <c r="D50" s="37" t="str">
        <f t="shared" si="11"/>
        <v>Spfr. Sickingen</v>
      </c>
      <c r="E50" s="37" t="str">
        <f t="shared" si="12"/>
        <v>TSV Boll</v>
      </c>
      <c r="F50" s="37">
        <f>IF(SUMPRODUCT((Ergebniseingabe!$K$32:$K$49=D50)*(Ergebniseingabe!$AG$32:$AG$49=E50)*(ISNUMBER(Ergebniseingabe!$BE$32:$BE$49)))=1,SUMPRODUCT((Ergebniseingabe!$K$32:$K$49=D50)*(Ergebniseingabe!$AG$32:$AG$49=E50)*(Ergebniseingabe!$BB$32:$BB$49))&amp;":"&amp;SUMPRODUCT((Ergebniseingabe!$K$32:$K$49=D50)*(Ergebniseingabe!$AG$32:$AG$49=E50)*(Ergebniseingabe!$BE$32:$BE$49)),"")</f>
      </c>
      <c r="G50" s="37">
        <f>IF(SUMPRODUCT((Ergebniseingabe!$AG$32:$AG$49=D50)*(Ergebniseingabe!$K$32:$K$49=E50)*(ISNUMBER(Ergebniseingabe!$BE$32:$BE$49)))=1,SUMPRODUCT((Ergebniseingabe!$AG$32:$AG$49=D50)*(Ergebniseingabe!$K$32:$K$49=E50)*(Ergebniseingabe!$BE$32:$BE$49))&amp;":"&amp;SUMPRODUCT((Ergebniseingabe!$AG$32:$AG$49=D50)*(Ergebniseingabe!$K$32:$K$49=E50)*(Ergebniseingabe!$BB$32:$BB$49)),"")</f>
      </c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9"/>
      <c r="CE50" s="39"/>
      <c r="CF50" s="39"/>
      <c r="CG50" s="39"/>
    </row>
    <row r="51" spans="2:85" s="37" customFormat="1" ht="12.75">
      <c r="B51" s="37">
        <v>12</v>
      </c>
      <c r="C51" s="37" t="str">
        <f t="shared" si="10"/>
        <v>SGM FC Wessingen/FV Bisingen II/FC Grosselfingen IITSV Boll</v>
      </c>
      <c r="D51" s="37" t="str">
        <f t="shared" si="11"/>
        <v>SGM FC Wessingen/FV Bisingen II/FC Grosselfingen II</v>
      </c>
      <c r="E51" s="37" t="str">
        <f t="shared" si="12"/>
        <v>TSV Boll</v>
      </c>
      <c r="F51" s="37">
        <f>IF(SUMPRODUCT((Ergebniseingabe!$K$32:$K$49=D51)*(Ergebniseingabe!$AG$32:$AG$49=E51)*(ISNUMBER(Ergebniseingabe!$BE$32:$BE$49)))=1,SUMPRODUCT((Ergebniseingabe!$K$32:$K$49=D51)*(Ergebniseingabe!$AG$32:$AG$49=E51)*(Ergebniseingabe!$BB$32:$BB$49))&amp;":"&amp;SUMPRODUCT((Ergebniseingabe!$K$32:$K$49=D51)*(Ergebniseingabe!$AG$32:$AG$49=E51)*(Ergebniseingabe!$BE$32:$BE$49)),"")</f>
      </c>
      <c r="G51" s="37">
        <f>IF(SUMPRODUCT((Ergebniseingabe!$AG$32:$AG$49=D51)*(Ergebniseingabe!$K$32:$K$49=E51)*(ISNUMBER(Ergebniseingabe!$BE$32:$BE$49)))=1,SUMPRODUCT((Ergebniseingabe!$AG$32:$AG$49=D51)*(Ergebniseingabe!$K$32:$K$49=E51)*(Ergebniseingabe!$BE$32:$BE$49))&amp;":"&amp;SUMPRODUCT((Ergebniseingabe!$AG$32:$AG$49=D51)*(Ergebniseingabe!$K$32:$K$49=E51)*(Ergebniseingabe!$BB$32:$BB$49)),"")</f>
      </c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9"/>
      <c r="CE51" s="39"/>
      <c r="CF51" s="39"/>
      <c r="CG51" s="39"/>
    </row>
    <row r="52" spans="2:85" s="37" customFormat="1" ht="12.75">
      <c r="B52" s="37">
        <v>13</v>
      </c>
      <c r="C52" s="37" t="str">
        <f t="shared" si="10"/>
        <v>Spfr. SickingenTKSV Hechingen</v>
      </c>
      <c r="D52" s="37" t="str">
        <f t="shared" si="11"/>
        <v>Spfr. Sickingen</v>
      </c>
      <c r="E52" s="37" t="str">
        <f t="shared" si="12"/>
        <v>TKSV Hechingen</v>
      </c>
      <c r="F52" s="37">
        <f>IF(SUMPRODUCT((Ergebniseingabe!$K$32:$K$49=D52)*(Ergebniseingabe!$AG$32:$AG$49=E52)*(ISNUMBER(Ergebniseingabe!$BE$32:$BE$49)))=1,SUMPRODUCT((Ergebniseingabe!$K$32:$K$49=D52)*(Ergebniseingabe!$AG$32:$AG$49=E52)*(Ergebniseingabe!$BB$32:$BB$49))&amp;":"&amp;SUMPRODUCT((Ergebniseingabe!$K$32:$K$49=D52)*(Ergebniseingabe!$AG$32:$AG$49=E52)*(Ergebniseingabe!$BE$32:$BE$49)),"")</f>
      </c>
      <c r="G52" s="37">
        <f>IF(SUMPRODUCT((Ergebniseingabe!$AG$32:$AG$49=D52)*(Ergebniseingabe!$K$32:$K$49=E52)*(ISNUMBER(Ergebniseingabe!$BE$32:$BE$49)))=1,SUMPRODUCT((Ergebniseingabe!$AG$32:$AG$49=D52)*(Ergebniseingabe!$K$32:$K$49=E52)*(Ergebniseingabe!$BE$32:$BE$49))&amp;":"&amp;SUMPRODUCT((Ergebniseingabe!$AG$32:$AG$49=D52)*(Ergebniseingabe!$K$32:$K$49=E52)*(Ergebniseingabe!$BB$32:$BB$49)),"")</f>
      </c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9"/>
      <c r="CE52" s="39"/>
      <c r="CF52" s="39"/>
      <c r="CG52" s="39"/>
    </row>
    <row r="53" spans="2:85" s="37" customFormat="1" ht="12.75">
      <c r="B53" s="37">
        <v>14</v>
      </c>
      <c r="C53" s="37" t="str">
        <f t="shared" si="10"/>
        <v>SGM FC Wessingen/FV Bisingen II/FC Grosselfingen IITKSV Hechingen</v>
      </c>
      <c r="D53" s="37" t="str">
        <f t="shared" si="11"/>
        <v>SGM FC Wessingen/FV Bisingen II/FC Grosselfingen II</v>
      </c>
      <c r="E53" s="37" t="str">
        <f t="shared" si="12"/>
        <v>TKSV Hechingen</v>
      </c>
      <c r="F53" s="37">
        <f>IF(SUMPRODUCT((Ergebniseingabe!$K$32:$K$49=D53)*(Ergebniseingabe!$AG$32:$AG$49=E53)*(ISNUMBER(Ergebniseingabe!$BE$32:$BE$49)))=1,SUMPRODUCT((Ergebniseingabe!$K$32:$K$49=D53)*(Ergebniseingabe!$AG$32:$AG$49=E53)*(Ergebniseingabe!$BB$32:$BB$49))&amp;":"&amp;SUMPRODUCT((Ergebniseingabe!$K$32:$K$49=D53)*(Ergebniseingabe!$AG$32:$AG$49=E53)*(Ergebniseingabe!$BE$32:$BE$49)),"")</f>
      </c>
      <c r="G53" s="37">
        <f>IF(SUMPRODUCT((Ergebniseingabe!$AG$32:$AG$49=D53)*(Ergebniseingabe!$K$32:$K$49=E53)*(ISNUMBER(Ergebniseingabe!$BE$32:$BE$49)))=1,SUMPRODUCT((Ergebniseingabe!$AG$32:$AG$49=D53)*(Ergebniseingabe!$K$32:$K$49=E53)*(Ergebniseingabe!$BE$32:$BE$49))&amp;":"&amp;SUMPRODUCT((Ergebniseingabe!$AG$32:$AG$49=D53)*(Ergebniseingabe!$K$32:$K$49=E53)*(Ergebniseingabe!$BB$32:$BB$49)),"")</f>
      </c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9"/>
      <c r="CE53" s="39"/>
      <c r="CF53" s="39"/>
      <c r="CG53" s="39"/>
    </row>
    <row r="54" spans="2:85" s="37" customFormat="1" ht="12.75">
      <c r="B54" s="37">
        <v>15</v>
      </c>
      <c r="C54" s="37" t="str">
        <f t="shared" si="10"/>
        <v>SGM FC Wessingen/FV Bisingen II/FC Grosselfingen IISpfr. Sickingen</v>
      </c>
      <c r="D54" s="37" t="str">
        <f t="shared" si="11"/>
        <v>SGM FC Wessingen/FV Bisingen II/FC Grosselfingen II</v>
      </c>
      <c r="E54" s="37" t="str">
        <f t="shared" si="12"/>
        <v>Spfr. Sickingen</v>
      </c>
      <c r="F54" s="37">
        <f>IF(SUMPRODUCT((Ergebniseingabe!$K$32:$K$49=D54)*(Ergebniseingabe!$AG$32:$AG$49=E54)*(ISNUMBER(Ergebniseingabe!$BE$32:$BE$49)))=1,SUMPRODUCT((Ergebniseingabe!$K$32:$K$49=D54)*(Ergebniseingabe!$AG$32:$AG$49=E54)*(Ergebniseingabe!$BB$32:$BB$49))&amp;":"&amp;SUMPRODUCT((Ergebniseingabe!$K$32:$K$49=D54)*(Ergebniseingabe!$AG$32:$AG$49=E54)*(Ergebniseingabe!$BE$32:$BE$49)),"")</f>
      </c>
      <c r="G54" s="37" t="e">
        <f>IF(SUMPRODUCT((Ergebniseingabe!$AG$32:$AG$49=D54)*(Ergebniseingabe!$K$32:$K$49=E54)*(ISNUMBER(Ergebniseingabe!$BE$32:$BE$49)))=1,SUMPRODUCT((Ergebniseingabe!$AG$32:$AG$49=D54)*(Ergebniseingabe!$K$32:$K$49=E54)*(Ergebniseingabe!$BE$32:$BE$49))&amp;":"&amp;SUMPRODUCT((Ergebniseingabe!$AG$32:$AG$49=D54)*(Ergebniseingabe!$K$32:$K$49=E54)*(Ergebniseingabe!$BB$32:$BB$49)),"")</f>
        <v>#VALUE!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9"/>
      <c r="CE54" s="39"/>
      <c r="CF54" s="39"/>
      <c r="CG54" s="39"/>
    </row>
    <row r="55" spans="2:85" s="37" customFormat="1" ht="12.75">
      <c r="B55" s="37">
        <v>1</v>
      </c>
      <c r="C55" s="37" t="e">
        <f t="shared" si="10"/>
        <v>#N/A</v>
      </c>
      <c r="D55" s="37" t="e">
        <f>E14</f>
        <v>#N/A</v>
      </c>
      <c r="E55" s="37" t="e">
        <f>E15</f>
        <v>#N/A</v>
      </c>
      <c r="F55" s="37" t="e">
        <f>IF(SUMPRODUCT((Ergebniseingabe!$K$32:$K$49=D55)*(Ergebniseingabe!$AG$32:$AG$49=E55)*(ISNUMBER(Ergebniseingabe!$BE$32:$BE$49)))=1,SUMPRODUCT((Ergebniseingabe!$K$32:$K$49=D55)*(Ergebniseingabe!$AG$32:$AG$49=E55)*(Ergebniseingabe!$BB$32:$BB$49))&amp;":"&amp;SUMPRODUCT((Ergebniseingabe!$K$32:$K$49=D55)*(Ergebniseingabe!$AG$32:$AG$49=E55)*(Ergebniseingabe!$BE$32:$BE$49)),"")</f>
        <v>#N/A</v>
      </c>
      <c r="G55" s="37" t="e">
        <f>IF(SUMPRODUCT((Ergebniseingabe!$AG$32:$AG$49=D55)*(Ergebniseingabe!$K$32:$K$49=E55)*(ISNUMBER(Ergebniseingabe!$BE$32:$BE$49)))=1,SUMPRODUCT((Ergebniseingabe!$AG$32:$AG$49=D55)*(Ergebniseingabe!$K$32:$K$49=E55)*(Ergebniseingabe!$BE$32:$BE$49))&amp;":"&amp;SUMPRODUCT((Ergebniseingabe!$AG$32:$AG$49=D55)*(Ergebniseingabe!$K$32:$K$49=E55)*(Ergebniseingabe!$BB$32:$BB$49)),"")</f>
        <v>#N/A</v>
      </c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9"/>
      <c r="CE55" s="39"/>
      <c r="CF55" s="39"/>
      <c r="CG55" s="39"/>
    </row>
    <row r="56" spans="2:85" s="37" customFormat="1" ht="12.75">
      <c r="B56" s="37">
        <v>2</v>
      </c>
      <c r="C56" s="37" t="e">
        <f t="shared" si="10"/>
        <v>#N/A</v>
      </c>
      <c r="D56" s="37" t="e">
        <f>E14</f>
        <v>#N/A</v>
      </c>
      <c r="E56" s="37" t="e">
        <f>E16</f>
        <v>#N/A</v>
      </c>
      <c r="F56" s="37" t="e">
        <f>IF(SUMPRODUCT((Ergebniseingabe!$K$32:$K$49=D56)*(Ergebniseingabe!$AG$32:$AG$49=E56)*(ISNUMBER(Ergebniseingabe!$BE$32:$BE$49)))=1,SUMPRODUCT((Ergebniseingabe!$K$32:$K$49=D56)*(Ergebniseingabe!$AG$32:$AG$49=E56)*(Ergebniseingabe!$BB$32:$BB$49))&amp;":"&amp;SUMPRODUCT((Ergebniseingabe!$K$32:$K$49=D56)*(Ergebniseingabe!$AG$32:$AG$49=E56)*(Ergebniseingabe!$BE$32:$BE$49)),"")</f>
        <v>#N/A</v>
      </c>
      <c r="G56" s="37" t="e">
        <f>IF(SUMPRODUCT((Ergebniseingabe!$AG$32:$AG$49=D56)*(Ergebniseingabe!$K$32:$K$49=E56)*(ISNUMBER(Ergebniseingabe!$BE$32:$BE$49)))=1,SUMPRODUCT((Ergebniseingabe!$AG$32:$AG$49=D56)*(Ergebniseingabe!$K$32:$K$49=E56)*(Ergebniseingabe!$BE$32:$BE$49))&amp;":"&amp;SUMPRODUCT((Ergebniseingabe!$AG$32:$AG$49=D56)*(Ergebniseingabe!$K$32:$K$49=E56)*(Ergebniseingabe!$BB$32:$BB$49)),"")</f>
        <v>#N/A</v>
      </c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9"/>
      <c r="CE56" s="39"/>
      <c r="CF56" s="39"/>
      <c r="CG56" s="39"/>
    </row>
    <row r="57" spans="2:85" s="37" customFormat="1" ht="12.75">
      <c r="B57" s="37">
        <v>3</v>
      </c>
      <c r="C57" s="37" t="e">
        <f aca="true" t="shared" si="13" ref="C57:C84">D57&amp;E57</f>
        <v>#N/A</v>
      </c>
      <c r="D57" s="37" t="e">
        <f>E14</f>
        <v>#N/A</v>
      </c>
      <c r="E57" s="37" t="e">
        <f>E17</f>
        <v>#REF!</v>
      </c>
      <c r="F57" s="37" t="e">
        <f>IF(SUMPRODUCT((Ergebniseingabe!$K$32:$K$49=D57)*(Ergebniseingabe!$AG$32:$AG$49=E57)*(ISNUMBER(Ergebniseingabe!$BE$32:$BE$49)))=1,SUMPRODUCT((Ergebniseingabe!$K$32:$K$49=D57)*(Ergebniseingabe!$AG$32:$AG$49=E57)*(Ergebniseingabe!$BB$32:$BB$49))&amp;":"&amp;SUMPRODUCT((Ergebniseingabe!$K$32:$K$49=D57)*(Ergebniseingabe!$AG$32:$AG$49=E57)*(Ergebniseingabe!$BE$32:$BE$49)),"")</f>
        <v>#N/A</v>
      </c>
      <c r="G57" s="37" t="e">
        <f>IF(SUMPRODUCT((Ergebniseingabe!$AG$32:$AG$49=D57)*(Ergebniseingabe!$K$32:$K$49=E57)*(ISNUMBER(Ergebniseingabe!$BE$32:$BE$49)))=1,SUMPRODUCT((Ergebniseingabe!$AG$32:$AG$49=D57)*(Ergebniseingabe!$K$32:$K$49=E57)*(Ergebniseingabe!$BE$32:$BE$49))&amp;":"&amp;SUMPRODUCT((Ergebniseingabe!$AG$32:$AG$49=D57)*(Ergebniseingabe!$K$32:$K$49=E57)*(Ergebniseingabe!$BB$32:$BB$49)),"")</f>
        <v>#N/A</v>
      </c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9"/>
      <c r="CE57" s="39"/>
      <c r="CF57" s="39"/>
      <c r="CG57" s="39"/>
    </row>
    <row r="58" spans="2:85" s="37" customFormat="1" ht="12.75">
      <c r="B58" s="37">
        <v>4</v>
      </c>
      <c r="C58" s="37" t="e">
        <f t="shared" si="13"/>
        <v>#N/A</v>
      </c>
      <c r="D58" s="37" t="e">
        <f>E14</f>
        <v>#N/A</v>
      </c>
      <c r="E58" s="37" t="e">
        <f>E18</f>
        <v>#REF!</v>
      </c>
      <c r="F58" s="37" t="e">
        <f>IF(SUMPRODUCT((Ergebniseingabe!$K$32:$K$49=D58)*(Ergebniseingabe!$AG$32:$AG$49=E58)*(ISNUMBER(Ergebniseingabe!$BE$32:$BE$49)))=1,SUMPRODUCT((Ergebniseingabe!$K$32:$K$49=D58)*(Ergebniseingabe!$AG$32:$AG$49=E58)*(Ergebniseingabe!$BB$32:$BB$49))&amp;":"&amp;SUMPRODUCT((Ergebniseingabe!$K$32:$K$49=D58)*(Ergebniseingabe!$AG$32:$AG$49=E58)*(Ergebniseingabe!$BE$32:$BE$49)),"")</f>
        <v>#N/A</v>
      </c>
      <c r="G58" s="37" t="e">
        <f>IF(SUMPRODUCT((Ergebniseingabe!$AG$32:$AG$49=D58)*(Ergebniseingabe!$K$32:$K$49=E58)*(ISNUMBER(Ergebniseingabe!$BE$32:$BE$49)))=1,SUMPRODUCT((Ergebniseingabe!$AG$32:$AG$49=D58)*(Ergebniseingabe!$K$32:$K$49=E58)*(Ergebniseingabe!$BE$32:$BE$49))&amp;":"&amp;SUMPRODUCT((Ergebniseingabe!$AG$32:$AG$49=D58)*(Ergebniseingabe!$K$32:$K$49=E58)*(Ergebniseingabe!$BB$32:$BB$49)),"")</f>
        <v>#N/A</v>
      </c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9"/>
      <c r="CE58" s="39"/>
      <c r="CF58" s="39"/>
      <c r="CG58" s="39"/>
    </row>
    <row r="59" spans="2:85" s="37" customFormat="1" ht="12.75">
      <c r="B59" s="37">
        <v>5</v>
      </c>
      <c r="C59" s="37" t="e">
        <f t="shared" si="13"/>
        <v>#N/A</v>
      </c>
      <c r="D59" s="37" t="e">
        <f>E14</f>
        <v>#N/A</v>
      </c>
      <c r="E59" s="37" t="e">
        <f>E19</f>
        <v>#REF!</v>
      </c>
      <c r="F59" s="37" t="e">
        <f>IF(SUMPRODUCT((Ergebniseingabe!$K$32:$K$49=D59)*(Ergebniseingabe!$AG$32:$AG$49=E59)*(ISNUMBER(Ergebniseingabe!$BE$32:$BE$49)))=1,SUMPRODUCT((Ergebniseingabe!$K$32:$K$49=D59)*(Ergebniseingabe!$AG$32:$AG$49=E59)*(Ergebniseingabe!$BB$32:$BB$49))&amp;":"&amp;SUMPRODUCT((Ergebniseingabe!$K$32:$K$49=D59)*(Ergebniseingabe!$AG$32:$AG$49=E59)*(Ergebniseingabe!$BE$32:$BE$49)),"")</f>
        <v>#N/A</v>
      </c>
      <c r="G59" s="37" t="e">
        <f>IF(SUMPRODUCT((Ergebniseingabe!$AG$32:$AG$49=D59)*(Ergebniseingabe!$K$32:$K$49=E59)*(ISNUMBER(Ergebniseingabe!$BE$32:$BE$49)))=1,SUMPRODUCT((Ergebniseingabe!$AG$32:$AG$49=D59)*(Ergebniseingabe!$K$32:$K$49=E59)*(Ergebniseingabe!$BE$32:$BE$49))&amp;":"&amp;SUMPRODUCT((Ergebniseingabe!$AG$32:$AG$49=D59)*(Ergebniseingabe!$K$32:$K$49=E59)*(Ergebniseingabe!$BB$32:$BB$49)),"")</f>
        <v>#N/A</v>
      </c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9"/>
      <c r="CE59" s="39"/>
      <c r="CF59" s="39"/>
      <c r="CG59" s="39"/>
    </row>
    <row r="60" spans="2:85" s="37" customFormat="1" ht="12.75">
      <c r="B60" s="37">
        <v>6</v>
      </c>
      <c r="C60" s="37" t="e">
        <f t="shared" si="13"/>
        <v>#N/A</v>
      </c>
      <c r="D60" s="37" t="e">
        <f>E15</f>
        <v>#N/A</v>
      </c>
      <c r="E60" s="37" t="e">
        <f>E16</f>
        <v>#N/A</v>
      </c>
      <c r="F60" s="37" t="e">
        <f>IF(SUMPRODUCT((Ergebniseingabe!$K$32:$K$49=D60)*(Ergebniseingabe!$AG$32:$AG$49=E60)*(ISNUMBER(Ergebniseingabe!$BE$32:$BE$49)))=1,SUMPRODUCT((Ergebniseingabe!$K$32:$K$49=D60)*(Ergebniseingabe!$AG$32:$AG$49=E60)*(Ergebniseingabe!$BB$32:$BB$49))&amp;":"&amp;SUMPRODUCT((Ergebniseingabe!$K$32:$K$49=D60)*(Ergebniseingabe!$AG$32:$AG$49=E60)*(Ergebniseingabe!$BE$32:$BE$49)),"")</f>
        <v>#N/A</v>
      </c>
      <c r="G60" s="37" t="e">
        <f>IF(SUMPRODUCT((Ergebniseingabe!$AG$32:$AG$49=D60)*(Ergebniseingabe!$K$32:$K$49=E60)*(ISNUMBER(Ergebniseingabe!$BE$32:$BE$49)))=1,SUMPRODUCT((Ergebniseingabe!$AG$32:$AG$49=D60)*(Ergebniseingabe!$K$32:$K$49=E60)*(Ergebniseingabe!$BE$32:$BE$49))&amp;":"&amp;SUMPRODUCT((Ergebniseingabe!$AG$32:$AG$49=D60)*(Ergebniseingabe!$K$32:$K$49=E60)*(Ergebniseingabe!$BB$32:$BB$49)),"")</f>
        <v>#N/A</v>
      </c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9"/>
      <c r="CE60" s="39"/>
      <c r="CF60" s="39"/>
      <c r="CG60" s="39"/>
    </row>
    <row r="61" spans="2:85" s="37" customFormat="1" ht="12.75">
      <c r="B61" s="37">
        <v>7</v>
      </c>
      <c r="C61" s="37" t="e">
        <f t="shared" si="13"/>
        <v>#N/A</v>
      </c>
      <c r="D61" s="37" t="e">
        <f>E15</f>
        <v>#N/A</v>
      </c>
      <c r="E61" s="37" t="e">
        <f>E17</f>
        <v>#REF!</v>
      </c>
      <c r="F61" s="37" t="e">
        <f>IF(SUMPRODUCT((Ergebniseingabe!$K$32:$K$49=D61)*(Ergebniseingabe!$AG$32:$AG$49=E61)*(ISNUMBER(Ergebniseingabe!$BE$32:$BE$49)))=1,SUMPRODUCT((Ergebniseingabe!$K$32:$K$49=D61)*(Ergebniseingabe!$AG$32:$AG$49=E61)*(Ergebniseingabe!$BB$32:$BB$49))&amp;":"&amp;SUMPRODUCT((Ergebniseingabe!$K$32:$K$49=D61)*(Ergebniseingabe!$AG$32:$AG$49=E61)*(Ergebniseingabe!$BE$32:$BE$49)),"")</f>
        <v>#N/A</v>
      </c>
      <c r="G61" s="37" t="e">
        <f>IF(SUMPRODUCT((Ergebniseingabe!$AG$32:$AG$49=D61)*(Ergebniseingabe!$K$32:$K$49=E61)*(ISNUMBER(Ergebniseingabe!$BE$32:$BE$49)))=1,SUMPRODUCT((Ergebniseingabe!$AG$32:$AG$49=D61)*(Ergebniseingabe!$K$32:$K$49=E61)*(Ergebniseingabe!$BE$32:$BE$49))&amp;":"&amp;SUMPRODUCT((Ergebniseingabe!$AG$32:$AG$49=D61)*(Ergebniseingabe!$K$32:$K$49=E61)*(Ergebniseingabe!$BB$32:$BB$49)),"")</f>
        <v>#N/A</v>
      </c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9"/>
      <c r="CE61" s="39"/>
      <c r="CF61" s="39"/>
      <c r="CG61" s="39"/>
    </row>
    <row r="62" spans="2:85" s="37" customFormat="1" ht="12.75">
      <c r="B62" s="37">
        <v>8</v>
      </c>
      <c r="C62" s="37" t="e">
        <f t="shared" si="13"/>
        <v>#N/A</v>
      </c>
      <c r="D62" s="37" t="e">
        <f>E15</f>
        <v>#N/A</v>
      </c>
      <c r="E62" s="37" t="e">
        <f>E18</f>
        <v>#REF!</v>
      </c>
      <c r="F62" s="37" t="e">
        <f>IF(SUMPRODUCT((Ergebniseingabe!$K$32:$K$49=D62)*(Ergebniseingabe!$AG$32:$AG$49=E62)*(ISNUMBER(Ergebniseingabe!$BE$32:$BE$49)))=1,SUMPRODUCT((Ergebniseingabe!$K$32:$K$49=D62)*(Ergebniseingabe!$AG$32:$AG$49=E62)*(Ergebniseingabe!$BB$32:$BB$49))&amp;":"&amp;SUMPRODUCT((Ergebniseingabe!$K$32:$K$49=D62)*(Ergebniseingabe!$AG$32:$AG$49=E62)*(Ergebniseingabe!$BE$32:$BE$49)),"")</f>
        <v>#N/A</v>
      </c>
      <c r="G62" s="37" t="e">
        <f>IF(SUMPRODUCT((Ergebniseingabe!$AG$32:$AG$49=D62)*(Ergebniseingabe!$K$32:$K$49=E62)*(ISNUMBER(Ergebniseingabe!$BE$32:$BE$49)))=1,SUMPRODUCT((Ergebniseingabe!$AG$32:$AG$49=D62)*(Ergebniseingabe!$K$32:$K$49=E62)*(Ergebniseingabe!$BE$32:$BE$49))&amp;":"&amp;SUMPRODUCT((Ergebniseingabe!$AG$32:$AG$49=D62)*(Ergebniseingabe!$K$32:$K$49=E62)*(Ergebniseingabe!$BB$32:$BB$49)),"")</f>
        <v>#N/A</v>
      </c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9"/>
      <c r="CE62" s="39"/>
      <c r="CF62" s="39"/>
      <c r="CG62" s="39"/>
    </row>
    <row r="63" spans="2:85" s="37" customFormat="1" ht="12.75">
      <c r="B63" s="37">
        <v>9</v>
      </c>
      <c r="C63" s="37" t="e">
        <f t="shared" si="13"/>
        <v>#N/A</v>
      </c>
      <c r="D63" s="37" t="e">
        <f>E15</f>
        <v>#N/A</v>
      </c>
      <c r="E63" s="37" t="e">
        <f>E19</f>
        <v>#REF!</v>
      </c>
      <c r="F63" s="37" t="e">
        <f>IF(SUMPRODUCT((Ergebniseingabe!$K$32:$K$49=D63)*(Ergebniseingabe!$AG$32:$AG$49=E63)*(ISNUMBER(Ergebniseingabe!$BE$32:$BE$49)))=1,SUMPRODUCT((Ergebniseingabe!$K$32:$K$49=D63)*(Ergebniseingabe!$AG$32:$AG$49=E63)*(Ergebniseingabe!$BB$32:$BB$49))&amp;":"&amp;SUMPRODUCT((Ergebniseingabe!$K$32:$K$49=D63)*(Ergebniseingabe!$AG$32:$AG$49=E63)*(Ergebniseingabe!$BE$32:$BE$49)),"")</f>
        <v>#N/A</v>
      </c>
      <c r="G63" s="37" t="e">
        <f>IF(SUMPRODUCT((Ergebniseingabe!$AG$32:$AG$49=D63)*(Ergebniseingabe!$K$32:$K$49=E63)*(ISNUMBER(Ergebniseingabe!$BE$32:$BE$49)))=1,SUMPRODUCT((Ergebniseingabe!$AG$32:$AG$49=D63)*(Ergebniseingabe!$K$32:$K$49=E63)*(Ergebniseingabe!$BE$32:$BE$49))&amp;":"&amp;SUMPRODUCT((Ergebniseingabe!$AG$32:$AG$49=D63)*(Ergebniseingabe!$K$32:$K$49=E63)*(Ergebniseingabe!$BB$32:$BB$49)),"")</f>
        <v>#N/A</v>
      </c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9"/>
      <c r="CE63" s="39"/>
      <c r="CF63" s="39"/>
      <c r="CG63" s="39"/>
    </row>
    <row r="64" spans="2:85" s="37" customFormat="1" ht="12.75">
      <c r="B64" s="37">
        <v>10</v>
      </c>
      <c r="C64" s="37" t="e">
        <f t="shared" si="13"/>
        <v>#N/A</v>
      </c>
      <c r="D64" s="37" t="e">
        <f>E16</f>
        <v>#N/A</v>
      </c>
      <c r="E64" s="37" t="e">
        <f>E17</f>
        <v>#REF!</v>
      </c>
      <c r="F64" s="37" t="e">
        <f>IF(SUMPRODUCT((Ergebniseingabe!$K$32:$K$49=D64)*(Ergebniseingabe!$AG$32:$AG$49=E64)*(ISNUMBER(Ergebniseingabe!$BE$32:$BE$49)))=1,SUMPRODUCT((Ergebniseingabe!$K$32:$K$49=D64)*(Ergebniseingabe!$AG$32:$AG$49=E64)*(Ergebniseingabe!$BB$32:$BB$49))&amp;":"&amp;SUMPRODUCT((Ergebniseingabe!$K$32:$K$49=D64)*(Ergebniseingabe!$AG$32:$AG$49=E64)*(Ergebniseingabe!$BE$32:$BE$49)),"")</f>
        <v>#N/A</v>
      </c>
      <c r="G64" s="37" t="e">
        <f>IF(SUMPRODUCT((Ergebniseingabe!$AG$32:$AG$49=D64)*(Ergebniseingabe!$K$32:$K$49=E64)*(ISNUMBER(Ergebniseingabe!$BE$32:$BE$49)))=1,SUMPRODUCT((Ergebniseingabe!$AG$32:$AG$49=D64)*(Ergebniseingabe!$K$32:$K$49=E64)*(Ergebniseingabe!$BE$32:$BE$49))&amp;":"&amp;SUMPRODUCT((Ergebniseingabe!$AG$32:$AG$49=D64)*(Ergebniseingabe!$K$32:$K$49=E64)*(Ergebniseingabe!$BB$32:$BB$49)),"")</f>
        <v>#N/A</v>
      </c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9"/>
      <c r="CE64" s="39"/>
      <c r="CF64" s="39"/>
      <c r="CG64" s="39"/>
    </row>
    <row r="65" spans="2:85" s="37" customFormat="1" ht="12.75">
      <c r="B65" s="37">
        <v>11</v>
      </c>
      <c r="C65" s="37" t="e">
        <f t="shared" si="13"/>
        <v>#N/A</v>
      </c>
      <c r="D65" s="37" t="e">
        <f>E16</f>
        <v>#N/A</v>
      </c>
      <c r="E65" s="37" t="e">
        <f>E18</f>
        <v>#REF!</v>
      </c>
      <c r="F65" s="37" t="e">
        <f>IF(SUMPRODUCT((Ergebniseingabe!$K$32:$K$49=D65)*(Ergebniseingabe!$AG$32:$AG$49=E65)*(ISNUMBER(Ergebniseingabe!$BE$32:$BE$49)))=1,SUMPRODUCT((Ergebniseingabe!$K$32:$K$49=D65)*(Ergebniseingabe!$AG$32:$AG$49=E65)*(Ergebniseingabe!$BB$32:$BB$49))&amp;":"&amp;SUMPRODUCT((Ergebniseingabe!$K$32:$K$49=D65)*(Ergebniseingabe!$AG$32:$AG$49=E65)*(Ergebniseingabe!$BE$32:$BE$49)),"")</f>
        <v>#N/A</v>
      </c>
      <c r="G65" s="37" t="e">
        <f>IF(SUMPRODUCT((Ergebniseingabe!$AG$32:$AG$49=D65)*(Ergebniseingabe!$K$32:$K$49=E65)*(ISNUMBER(Ergebniseingabe!$BE$32:$BE$49)))=1,SUMPRODUCT((Ergebniseingabe!$AG$32:$AG$49=D65)*(Ergebniseingabe!$K$32:$K$49=E65)*(Ergebniseingabe!$BE$32:$BE$49))&amp;":"&amp;SUMPRODUCT((Ergebniseingabe!$AG$32:$AG$49=D65)*(Ergebniseingabe!$K$32:$K$49=E65)*(Ergebniseingabe!$BB$32:$BB$49)),"")</f>
        <v>#N/A</v>
      </c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9"/>
      <c r="CE65" s="39"/>
      <c r="CF65" s="39"/>
      <c r="CG65" s="39"/>
    </row>
    <row r="66" spans="2:85" s="37" customFormat="1" ht="12.75">
      <c r="B66" s="37">
        <v>12</v>
      </c>
      <c r="C66" s="37" t="e">
        <f t="shared" si="13"/>
        <v>#N/A</v>
      </c>
      <c r="D66" s="37" t="e">
        <f>E16</f>
        <v>#N/A</v>
      </c>
      <c r="E66" s="37" t="e">
        <f>E19</f>
        <v>#REF!</v>
      </c>
      <c r="F66" s="37" t="e">
        <f>IF(SUMPRODUCT((Ergebniseingabe!$K$32:$K$49=D66)*(Ergebniseingabe!$AG$32:$AG$49=E66)*(ISNUMBER(Ergebniseingabe!$BE$32:$BE$49)))=1,SUMPRODUCT((Ergebniseingabe!$K$32:$K$49=D66)*(Ergebniseingabe!$AG$32:$AG$49=E66)*(Ergebniseingabe!$BB$32:$BB$49))&amp;":"&amp;SUMPRODUCT((Ergebniseingabe!$K$32:$K$49=D66)*(Ergebniseingabe!$AG$32:$AG$49=E66)*(Ergebniseingabe!$BE$32:$BE$49)),"")</f>
        <v>#N/A</v>
      </c>
      <c r="G66" s="37" t="e">
        <f>IF(SUMPRODUCT((Ergebniseingabe!$AG$32:$AG$49=D66)*(Ergebniseingabe!$K$32:$K$49=E66)*(ISNUMBER(Ergebniseingabe!$BE$32:$BE$49)))=1,SUMPRODUCT((Ergebniseingabe!$AG$32:$AG$49=D66)*(Ergebniseingabe!$K$32:$K$49=E66)*(Ergebniseingabe!$BE$32:$BE$49))&amp;":"&amp;SUMPRODUCT((Ergebniseingabe!$AG$32:$AG$49=D66)*(Ergebniseingabe!$K$32:$K$49=E66)*(Ergebniseingabe!$BB$32:$BB$49)),"")</f>
        <v>#N/A</v>
      </c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9"/>
      <c r="CE66" s="39"/>
      <c r="CF66" s="39"/>
      <c r="CG66" s="39"/>
    </row>
    <row r="67" spans="2:85" s="37" customFormat="1" ht="12.75">
      <c r="B67" s="37">
        <v>13</v>
      </c>
      <c r="C67" s="37" t="e">
        <f t="shared" si="13"/>
        <v>#REF!</v>
      </c>
      <c r="D67" s="37" t="e">
        <f>E17</f>
        <v>#REF!</v>
      </c>
      <c r="E67" s="37" t="e">
        <f>E18</f>
        <v>#REF!</v>
      </c>
      <c r="F67" s="37" t="e">
        <f>IF(SUMPRODUCT((Ergebniseingabe!$K$32:$K$49=D67)*(Ergebniseingabe!$AG$32:$AG$49=E67)*(ISNUMBER(Ergebniseingabe!$BE$32:$BE$49)))=1,SUMPRODUCT((Ergebniseingabe!$K$32:$K$49=D67)*(Ergebniseingabe!$AG$32:$AG$49=E67)*(Ergebniseingabe!$BB$32:$BB$49))&amp;":"&amp;SUMPRODUCT((Ergebniseingabe!$K$32:$K$49=D67)*(Ergebniseingabe!$AG$32:$AG$49=E67)*(Ergebniseingabe!$BE$32:$BE$49)),"")</f>
        <v>#REF!</v>
      </c>
      <c r="G67" s="37" t="e">
        <f>IF(SUMPRODUCT((Ergebniseingabe!$AG$32:$AG$49=D67)*(Ergebniseingabe!$K$32:$K$49=E67)*(ISNUMBER(Ergebniseingabe!$BE$32:$BE$49)))=1,SUMPRODUCT((Ergebniseingabe!$AG$32:$AG$49=D67)*(Ergebniseingabe!$K$32:$K$49=E67)*(Ergebniseingabe!$BE$32:$BE$49))&amp;":"&amp;SUMPRODUCT((Ergebniseingabe!$AG$32:$AG$49=D67)*(Ergebniseingabe!$K$32:$K$49=E67)*(Ergebniseingabe!$BB$32:$BB$49)),"")</f>
        <v>#REF!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9"/>
      <c r="CE67" s="39"/>
      <c r="CF67" s="39"/>
      <c r="CG67" s="39"/>
    </row>
    <row r="68" spans="2:85" s="37" customFormat="1" ht="12.75">
      <c r="B68" s="37">
        <v>14</v>
      </c>
      <c r="C68" s="37" t="e">
        <f t="shared" si="13"/>
        <v>#REF!</v>
      </c>
      <c r="D68" s="37" t="e">
        <f>E17</f>
        <v>#REF!</v>
      </c>
      <c r="E68" s="37" t="e">
        <f>E19</f>
        <v>#REF!</v>
      </c>
      <c r="F68" s="37" t="e">
        <f>IF(SUMPRODUCT((Ergebniseingabe!$K$32:$K$49=D68)*(Ergebniseingabe!$AG$32:$AG$49=E68)*(ISNUMBER(Ergebniseingabe!$BE$32:$BE$49)))=1,SUMPRODUCT((Ergebniseingabe!$K$32:$K$49=D68)*(Ergebniseingabe!$AG$32:$AG$49=E68)*(Ergebniseingabe!$BB$32:$BB$49))&amp;":"&amp;SUMPRODUCT((Ergebniseingabe!$K$32:$K$49=D68)*(Ergebniseingabe!$AG$32:$AG$49=E68)*(Ergebniseingabe!$BE$32:$BE$49)),"")</f>
        <v>#REF!</v>
      </c>
      <c r="G68" s="37" t="e">
        <f>IF(SUMPRODUCT((Ergebniseingabe!$AG$32:$AG$49=D68)*(Ergebniseingabe!$K$32:$K$49=E68)*(ISNUMBER(Ergebniseingabe!$BE$32:$BE$49)))=1,SUMPRODUCT((Ergebniseingabe!$AG$32:$AG$49=D68)*(Ergebniseingabe!$K$32:$K$49=E68)*(Ergebniseingabe!$BE$32:$BE$49))&amp;":"&amp;SUMPRODUCT((Ergebniseingabe!$AG$32:$AG$49=D68)*(Ergebniseingabe!$K$32:$K$49=E68)*(Ergebniseingabe!$BB$32:$BB$49)),"")</f>
        <v>#REF!</v>
      </c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9"/>
      <c r="CE68" s="39"/>
      <c r="CF68" s="39"/>
      <c r="CG68" s="39"/>
    </row>
    <row r="69" spans="2:85" s="37" customFormat="1" ht="12.75">
      <c r="B69" s="37">
        <v>15</v>
      </c>
      <c r="C69" s="37" t="e">
        <f t="shared" si="13"/>
        <v>#REF!</v>
      </c>
      <c r="D69" s="37" t="e">
        <f>E18</f>
        <v>#REF!</v>
      </c>
      <c r="E69" s="37" t="e">
        <f>E19</f>
        <v>#REF!</v>
      </c>
      <c r="F69" s="37" t="e">
        <f>IF(SUMPRODUCT((Ergebniseingabe!$K$32:$K$49=D69)*(Ergebniseingabe!$AG$32:$AG$49=E69)*(ISNUMBER(Ergebniseingabe!$BE$32:$BE$49)))=1,SUMPRODUCT((Ergebniseingabe!$K$32:$K$49=D69)*(Ergebniseingabe!$AG$32:$AG$49=E69)*(Ergebniseingabe!$BB$32:$BB$49))&amp;":"&amp;SUMPRODUCT((Ergebniseingabe!$K$32:$K$49=D69)*(Ergebniseingabe!$AG$32:$AG$49=E69)*(Ergebniseingabe!$BE$32:$BE$49)),"")</f>
        <v>#REF!</v>
      </c>
      <c r="G69" s="37" t="e">
        <f>IF(SUMPRODUCT((Ergebniseingabe!$AG$32:$AG$49=D69)*(Ergebniseingabe!$K$32:$K$49=E69)*(ISNUMBER(Ergebniseingabe!$BE$32:$BE$49)))=1,SUMPRODUCT((Ergebniseingabe!$AG$32:$AG$49=D69)*(Ergebniseingabe!$K$32:$K$49=E69)*(Ergebniseingabe!$BE$32:$BE$49))&amp;":"&amp;SUMPRODUCT((Ergebniseingabe!$AG$32:$AG$49=D69)*(Ergebniseingabe!$K$32:$K$49=E69)*(Ergebniseingabe!$BB$32:$BB$49)),"")</f>
        <v>#REF!</v>
      </c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9"/>
      <c r="CE69" s="39"/>
      <c r="CF69" s="39"/>
      <c r="CG69" s="39"/>
    </row>
    <row r="70" spans="2:85" s="37" customFormat="1" ht="12.75">
      <c r="B70" s="37">
        <v>1</v>
      </c>
      <c r="C70" s="37" t="e">
        <f t="shared" si="13"/>
        <v>#N/A</v>
      </c>
      <c r="D70" s="37" t="e">
        <f aca="true" t="shared" si="14" ref="D70:D84">E55</f>
        <v>#N/A</v>
      </c>
      <c r="E70" s="37" t="e">
        <f aca="true" t="shared" si="15" ref="E70:E84">D55</f>
        <v>#N/A</v>
      </c>
      <c r="F70" s="37" t="e">
        <f>IF(SUMPRODUCT((Ergebniseingabe!$K$32:$K$49=D70)*(Ergebniseingabe!$AG$32:$AG$49=E70)*(ISNUMBER(Ergebniseingabe!$BE$32:$BE$49)))=1,SUMPRODUCT((Ergebniseingabe!$K$32:$K$49=D70)*(Ergebniseingabe!$AG$32:$AG$49=E70)*(Ergebniseingabe!$BB$32:$BB$49))&amp;":"&amp;SUMPRODUCT((Ergebniseingabe!$K$32:$K$49=D70)*(Ergebniseingabe!$AG$32:$AG$49=E70)*(Ergebniseingabe!$BE$32:$BE$49)),"")</f>
        <v>#N/A</v>
      </c>
      <c r="G70" s="37" t="e">
        <f>IF(SUMPRODUCT((Ergebniseingabe!$AG$32:$AG$49=D70)*(Ergebniseingabe!$K$32:$K$49=E70)*(ISNUMBER(Ergebniseingabe!$BE$32:$BE$49)))=1,SUMPRODUCT((Ergebniseingabe!$AG$32:$AG$49=D70)*(Ergebniseingabe!$K$32:$K$49=E70)*(Ergebniseingabe!$BE$32:$BE$49))&amp;":"&amp;SUMPRODUCT((Ergebniseingabe!$AG$32:$AG$49=D70)*(Ergebniseingabe!$K$32:$K$49=E70)*(Ergebniseingabe!$BB$32:$BB$49)),"")</f>
        <v>#N/A</v>
      </c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9"/>
      <c r="CE70" s="39"/>
      <c r="CF70" s="39"/>
      <c r="CG70" s="39"/>
    </row>
    <row r="71" spans="2:85" s="37" customFormat="1" ht="12.75">
      <c r="B71" s="37">
        <v>2</v>
      </c>
      <c r="C71" s="37" t="e">
        <f t="shared" si="13"/>
        <v>#N/A</v>
      </c>
      <c r="D71" s="37" t="e">
        <f t="shared" si="14"/>
        <v>#N/A</v>
      </c>
      <c r="E71" s="37" t="e">
        <f t="shared" si="15"/>
        <v>#N/A</v>
      </c>
      <c r="F71" s="37" t="e">
        <f>IF(SUMPRODUCT((Ergebniseingabe!$K$32:$K$49=D71)*(Ergebniseingabe!$AG$32:$AG$49=E71)*(ISNUMBER(Ergebniseingabe!$BE$32:$BE$49)))=1,SUMPRODUCT((Ergebniseingabe!$K$32:$K$49=D71)*(Ergebniseingabe!$AG$32:$AG$49=E71)*(Ergebniseingabe!$BB$32:$BB$49))&amp;":"&amp;SUMPRODUCT((Ergebniseingabe!$K$32:$K$49=D71)*(Ergebniseingabe!$AG$32:$AG$49=E71)*(Ergebniseingabe!$BE$32:$BE$49)),"")</f>
        <v>#N/A</v>
      </c>
      <c r="G71" s="37" t="e">
        <f>IF(SUMPRODUCT((Ergebniseingabe!$AG$32:$AG$49=D71)*(Ergebniseingabe!$K$32:$K$49=E71)*(ISNUMBER(Ergebniseingabe!$BE$32:$BE$49)))=1,SUMPRODUCT((Ergebniseingabe!$AG$32:$AG$49=D71)*(Ergebniseingabe!$K$32:$K$49=E71)*(Ergebniseingabe!$BE$32:$BE$49))&amp;":"&amp;SUMPRODUCT((Ergebniseingabe!$AG$32:$AG$49=D71)*(Ergebniseingabe!$K$32:$K$49=E71)*(Ergebniseingabe!$BB$32:$BB$49)),"")</f>
        <v>#N/A</v>
      </c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9"/>
      <c r="CE71" s="39"/>
      <c r="CF71" s="39"/>
      <c r="CG71" s="39"/>
    </row>
    <row r="72" spans="2:85" s="37" customFormat="1" ht="12.75">
      <c r="B72" s="37">
        <v>3</v>
      </c>
      <c r="C72" s="37" t="e">
        <f t="shared" si="13"/>
        <v>#REF!</v>
      </c>
      <c r="D72" s="37" t="e">
        <f t="shared" si="14"/>
        <v>#REF!</v>
      </c>
      <c r="E72" s="37" t="e">
        <f t="shared" si="15"/>
        <v>#N/A</v>
      </c>
      <c r="F72" s="37" t="e">
        <f>IF(SUMPRODUCT((Ergebniseingabe!$K$32:$K$49=D72)*(Ergebniseingabe!$AG$32:$AG$49=E72)*(ISNUMBER(Ergebniseingabe!$BE$32:$BE$49)))=1,SUMPRODUCT((Ergebniseingabe!$K$32:$K$49=D72)*(Ergebniseingabe!$AG$32:$AG$49=E72)*(Ergebniseingabe!$BB$32:$BB$49))&amp;":"&amp;SUMPRODUCT((Ergebniseingabe!$K$32:$K$49=D72)*(Ergebniseingabe!$AG$32:$AG$49=E72)*(Ergebniseingabe!$BE$32:$BE$49)),"")</f>
        <v>#REF!</v>
      </c>
      <c r="G72" s="37" t="e">
        <f>IF(SUMPRODUCT((Ergebniseingabe!$AG$32:$AG$49=D72)*(Ergebniseingabe!$K$32:$K$49=E72)*(ISNUMBER(Ergebniseingabe!$BE$32:$BE$49)))=1,SUMPRODUCT((Ergebniseingabe!$AG$32:$AG$49=D72)*(Ergebniseingabe!$K$32:$K$49=E72)*(Ergebniseingabe!$BE$32:$BE$49))&amp;":"&amp;SUMPRODUCT((Ergebniseingabe!$AG$32:$AG$49=D72)*(Ergebniseingabe!$K$32:$K$49=E72)*(Ergebniseingabe!$BB$32:$BB$49)),"")</f>
        <v>#REF!</v>
      </c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9"/>
      <c r="CE72" s="39"/>
      <c r="CF72" s="39"/>
      <c r="CG72" s="39"/>
    </row>
    <row r="73" spans="2:85" s="37" customFormat="1" ht="12.75">
      <c r="B73" s="37">
        <v>4</v>
      </c>
      <c r="C73" s="37" t="e">
        <f t="shared" si="13"/>
        <v>#REF!</v>
      </c>
      <c r="D73" s="37" t="e">
        <f t="shared" si="14"/>
        <v>#REF!</v>
      </c>
      <c r="E73" s="37" t="e">
        <f t="shared" si="15"/>
        <v>#N/A</v>
      </c>
      <c r="F73" s="37" t="e">
        <f>IF(SUMPRODUCT((Ergebniseingabe!$K$32:$K$49=D73)*(Ergebniseingabe!$AG$32:$AG$49=E73)*(ISNUMBER(Ergebniseingabe!$BE$32:$BE$49)))=1,SUMPRODUCT((Ergebniseingabe!$K$32:$K$49=D73)*(Ergebniseingabe!$AG$32:$AG$49=E73)*(Ergebniseingabe!$BB$32:$BB$49))&amp;":"&amp;SUMPRODUCT((Ergebniseingabe!$K$32:$K$49=D73)*(Ergebniseingabe!$AG$32:$AG$49=E73)*(Ergebniseingabe!$BE$32:$BE$49)),"")</f>
        <v>#REF!</v>
      </c>
      <c r="G73" s="37" t="e">
        <f>IF(SUMPRODUCT((Ergebniseingabe!$AG$32:$AG$49=D73)*(Ergebniseingabe!$K$32:$K$49=E73)*(ISNUMBER(Ergebniseingabe!$BE$32:$BE$49)))=1,SUMPRODUCT((Ergebniseingabe!$AG$32:$AG$49=D73)*(Ergebniseingabe!$K$32:$K$49=E73)*(Ergebniseingabe!$BE$32:$BE$49))&amp;":"&amp;SUMPRODUCT((Ergebniseingabe!$AG$32:$AG$49=D73)*(Ergebniseingabe!$K$32:$K$49=E73)*(Ergebniseingabe!$BB$32:$BB$49)),"")</f>
        <v>#REF!</v>
      </c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9"/>
      <c r="CE73" s="39"/>
      <c r="CF73" s="39"/>
      <c r="CG73" s="39"/>
    </row>
    <row r="74" spans="2:85" s="37" customFormat="1" ht="12.75">
      <c r="B74" s="37">
        <v>5</v>
      </c>
      <c r="C74" s="37" t="e">
        <f t="shared" si="13"/>
        <v>#REF!</v>
      </c>
      <c r="D74" s="37" t="e">
        <f t="shared" si="14"/>
        <v>#REF!</v>
      </c>
      <c r="E74" s="37" t="e">
        <f t="shared" si="15"/>
        <v>#N/A</v>
      </c>
      <c r="F74" s="37" t="e">
        <f>IF(SUMPRODUCT((Ergebniseingabe!$K$32:$K$49=D74)*(Ergebniseingabe!$AG$32:$AG$49=E74)*(ISNUMBER(Ergebniseingabe!$BE$32:$BE$49)))=1,SUMPRODUCT((Ergebniseingabe!$K$32:$K$49=D74)*(Ergebniseingabe!$AG$32:$AG$49=E74)*(Ergebniseingabe!$BB$32:$BB$49))&amp;":"&amp;SUMPRODUCT((Ergebniseingabe!$K$32:$K$49=D74)*(Ergebniseingabe!$AG$32:$AG$49=E74)*(Ergebniseingabe!$BE$32:$BE$49)),"")</f>
        <v>#REF!</v>
      </c>
      <c r="G74" s="37" t="e">
        <f>IF(SUMPRODUCT((Ergebniseingabe!$AG$32:$AG$49=D74)*(Ergebniseingabe!$K$32:$K$49=E74)*(ISNUMBER(Ergebniseingabe!$BE$32:$BE$49)))=1,SUMPRODUCT((Ergebniseingabe!$AG$32:$AG$49=D74)*(Ergebniseingabe!$K$32:$K$49=E74)*(Ergebniseingabe!$BE$32:$BE$49))&amp;":"&amp;SUMPRODUCT((Ergebniseingabe!$AG$32:$AG$49=D74)*(Ergebniseingabe!$K$32:$K$49=E74)*(Ergebniseingabe!$BB$32:$BB$49)),"")</f>
        <v>#REF!</v>
      </c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9"/>
      <c r="CE74" s="39"/>
      <c r="CF74" s="39"/>
      <c r="CG74" s="39"/>
    </row>
    <row r="75" spans="2:85" s="37" customFormat="1" ht="12.75">
      <c r="B75" s="37">
        <v>6</v>
      </c>
      <c r="C75" s="37" t="e">
        <f t="shared" si="13"/>
        <v>#N/A</v>
      </c>
      <c r="D75" s="37" t="e">
        <f t="shared" si="14"/>
        <v>#N/A</v>
      </c>
      <c r="E75" s="37" t="e">
        <f t="shared" si="15"/>
        <v>#N/A</v>
      </c>
      <c r="F75" s="37" t="e">
        <f>IF(SUMPRODUCT((Ergebniseingabe!$K$32:$K$49=D75)*(Ergebniseingabe!$AG$32:$AG$49=E75)*(ISNUMBER(Ergebniseingabe!$BE$32:$BE$49)))=1,SUMPRODUCT((Ergebniseingabe!$K$32:$K$49=D75)*(Ergebniseingabe!$AG$32:$AG$49=E75)*(Ergebniseingabe!$BB$32:$BB$49))&amp;":"&amp;SUMPRODUCT((Ergebniseingabe!$K$32:$K$49=D75)*(Ergebniseingabe!$AG$32:$AG$49=E75)*(Ergebniseingabe!$BE$32:$BE$49)),"")</f>
        <v>#N/A</v>
      </c>
      <c r="G75" s="37" t="e">
        <f>IF(SUMPRODUCT((Ergebniseingabe!$AG$32:$AG$49=D75)*(Ergebniseingabe!$K$32:$K$49=E75)*(ISNUMBER(Ergebniseingabe!$BE$32:$BE$49)))=1,SUMPRODUCT((Ergebniseingabe!$AG$32:$AG$49=D75)*(Ergebniseingabe!$K$32:$K$49=E75)*(Ergebniseingabe!$BE$32:$BE$49))&amp;":"&amp;SUMPRODUCT((Ergebniseingabe!$AG$32:$AG$49=D75)*(Ergebniseingabe!$K$32:$K$49=E75)*(Ergebniseingabe!$BB$32:$BB$49)),"")</f>
        <v>#N/A</v>
      </c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9"/>
      <c r="CE75" s="39"/>
      <c r="CF75" s="39"/>
      <c r="CG75" s="39"/>
    </row>
    <row r="76" spans="2:85" s="37" customFormat="1" ht="12.75">
      <c r="B76" s="37">
        <v>7</v>
      </c>
      <c r="C76" s="37" t="e">
        <f t="shared" si="13"/>
        <v>#REF!</v>
      </c>
      <c r="D76" s="37" t="e">
        <f t="shared" si="14"/>
        <v>#REF!</v>
      </c>
      <c r="E76" s="37" t="e">
        <f t="shared" si="15"/>
        <v>#N/A</v>
      </c>
      <c r="F76" s="37" t="e">
        <f>IF(SUMPRODUCT((Ergebniseingabe!$K$32:$K$49=D76)*(Ergebniseingabe!$AG$32:$AG$49=E76)*(ISNUMBER(Ergebniseingabe!$BE$32:$BE$49)))=1,SUMPRODUCT((Ergebniseingabe!$K$32:$K$49=D76)*(Ergebniseingabe!$AG$32:$AG$49=E76)*(Ergebniseingabe!$BB$32:$BB$49))&amp;":"&amp;SUMPRODUCT((Ergebniseingabe!$K$32:$K$49=D76)*(Ergebniseingabe!$AG$32:$AG$49=E76)*(Ergebniseingabe!$BE$32:$BE$49)),"")</f>
        <v>#REF!</v>
      </c>
      <c r="G76" s="37" t="e">
        <f>IF(SUMPRODUCT((Ergebniseingabe!$AG$32:$AG$49=D76)*(Ergebniseingabe!$K$32:$K$49=E76)*(ISNUMBER(Ergebniseingabe!$BE$32:$BE$49)))=1,SUMPRODUCT((Ergebniseingabe!$AG$32:$AG$49=D76)*(Ergebniseingabe!$K$32:$K$49=E76)*(Ergebniseingabe!$BE$32:$BE$49))&amp;":"&amp;SUMPRODUCT((Ergebniseingabe!$AG$32:$AG$49=D76)*(Ergebniseingabe!$K$32:$K$49=E76)*(Ergebniseingabe!$BB$32:$BB$49)),"")</f>
        <v>#REF!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9"/>
      <c r="CE76" s="39"/>
      <c r="CF76" s="39"/>
      <c r="CG76" s="39"/>
    </row>
    <row r="77" spans="2:85" s="37" customFormat="1" ht="12.75">
      <c r="B77" s="37">
        <v>8</v>
      </c>
      <c r="C77" s="37" t="e">
        <f t="shared" si="13"/>
        <v>#REF!</v>
      </c>
      <c r="D77" s="37" t="e">
        <f t="shared" si="14"/>
        <v>#REF!</v>
      </c>
      <c r="E77" s="37" t="e">
        <f t="shared" si="15"/>
        <v>#N/A</v>
      </c>
      <c r="F77" s="37" t="e">
        <f>IF(SUMPRODUCT((Ergebniseingabe!$K$32:$K$49=D77)*(Ergebniseingabe!$AG$32:$AG$49=E77)*(ISNUMBER(Ergebniseingabe!$BE$32:$BE$49)))=1,SUMPRODUCT((Ergebniseingabe!$K$32:$K$49=D77)*(Ergebniseingabe!$AG$32:$AG$49=E77)*(Ergebniseingabe!$BB$32:$BB$49))&amp;":"&amp;SUMPRODUCT((Ergebniseingabe!$K$32:$K$49=D77)*(Ergebniseingabe!$AG$32:$AG$49=E77)*(Ergebniseingabe!$BE$32:$BE$49)),"")</f>
        <v>#REF!</v>
      </c>
      <c r="G77" s="37" t="e">
        <f>IF(SUMPRODUCT((Ergebniseingabe!$AG$32:$AG$49=D77)*(Ergebniseingabe!$K$32:$K$49=E77)*(ISNUMBER(Ergebniseingabe!$BE$32:$BE$49)))=1,SUMPRODUCT((Ergebniseingabe!$AG$32:$AG$49=D77)*(Ergebniseingabe!$K$32:$K$49=E77)*(Ergebniseingabe!$BE$32:$BE$49))&amp;":"&amp;SUMPRODUCT((Ergebniseingabe!$AG$32:$AG$49=D77)*(Ergebniseingabe!$K$32:$K$49=E77)*(Ergebniseingabe!$BB$32:$BB$49)),"")</f>
        <v>#REF!</v>
      </c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9"/>
      <c r="CE77" s="39"/>
      <c r="CF77" s="39"/>
      <c r="CG77" s="39"/>
    </row>
    <row r="78" spans="2:85" s="37" customFormat="1" ht="12.75">
      <c r="B78" s="37">
        <v>9</v>
      </c>
      <c r="C78" s="37" t="e">
        <f t="shared" si="13"/>
        <v>#REF!</v>
      </c>
      <c r="D78" s="37" t="e">
        <f t="shared" si="14"/>
        <v>#REF!</v>
      </c>
      <c r="E78" s="37" t="e">
        <f t="shared" si="15"/>
        <v>#N/A</v>
      </c>
      <c r="F78" s="37" t="e">
        <f>IF(SUMPRODUCT((Ergebniseingabe!$K$32:$K$49=D78)*(Ergebniseingabe!$AG$32:$AG$49=E78)*(ISNUMBER(Ergebniseingabe!$BE$32:$BE$49)))=1,SUMPRODUCT((Ergebniseingabe!$K$32:$K$49=D78)*(Ergebniseingabe!$AG$32:$AG$49=E78)*(Ergebniseingabe!$BB$32:$BB$49))&amp;":"&amp;SUMPRODUCT((Ergebniseingabe!$K$32:$K$49=D78)*(Ergebniseingabe!$AG$32:$AG$49=E78)*(Ergebniseingabe!$BE$32:$BE$49)),"")</f>
        <v>#REF!</v>
      </c>
      <c r="G78" s="37" t="e">
        <f>IF(SUMPRODUCT((Ergebniseingabe!$AG$32:$AG$49=D78)*(Ergebniseingabe!$K$32:$K$49=E78)*(ISNUMBER(Ergebniseingabe!$BE$32:$BE$49)))=1,SUMPRODUCT((Ergebniseingabe!$AG$32:$AG$49=D78)*(Ergebniseingabe!$K$32:$K$49=E78)*(Ergebniseingabe!$BE$32:$BE$49))&amp;":"&amp;SUMPRODUCT((Ergebniseingabe!$AG$32:$AG$49=D78)*(Ergebniseingabe!$K$32:$K$49=E78)*(Ergebniseingabe!$BB$32:$BB$49)),"")</f>
        <v>#REF!</v>
      </c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9"/>
      <c r="CE78" s="39"/>
      <c r="CF78" s="39"/>
      <c r="CG78" s="39"/>
    </row>
    <row r="79" spans="2:85" s="37" customFormat="1" ht="12.75">
      <c r="B79" s="37">
        <v>10</v>
      </c>
      <c r="C79" s="37" t="e">
        <f t="shared" si="13"/>
        <v>#REF!</v>
      </c>
      <c r="D79" s="37" t="e">
        <f t="shared" si="14"/>
        <v>#REF!</v>
      </c>
      <c r="E79" s="37" t="e">
        <f t="shared" si="15"/>
        <v>#N/A</v>
      </c>
      <c r="F79" s="37" t="e">
        <f>IF(SUMPRODUCT((Ergebniseingabe!$K$32:$K$49=D79)*(Ergebniseingabe!$AG$32:$AG$49=E79)*(ISNUMBER(Ergebniseingabe!$BE$32:$BE$49)))=1,SUMPRODUCT((Ergebniseingabe!$K$32:$K$49=D79)*(Ergebniseingabe!$AG$32:$AG$49=E79)*(Ergebniseingabe!$BB$32:$BB$49))&amp;":"&amp;SUMPRODUCT((Ergebniseingabe!$K$32:$K$49=D79)*(Ergebniseingabe!$AG$32:$AG$49=E79)*(Ergebniseingabe!$BE$32:$BE$49)),"")</f>
        <v>#REF!</v>
      </c>
      <c r="G79" s="37" t="e">
        <f>IF(SUMPRODUCT((Ergebniseingabe!$AG$32:$AG$49=D79)*(Ergebniseingabe!$K$32:$K$49=E79)*(ISNUMBER(Ergebniseingabe!$BE$32:$BE$49)))=1,SUMPRODUCT((Ergebniseingabe!$AG$32:$AG$49=D79)*(Ergebniseingabe!$K$32:$K$49=E79)*(Ergebniseingabe!$BE$32:$BE$49))&amp;":"&amp;SUMPRODUCT((Ergebniseingabe!$AG$32:$AG$49=D79)*(Ergebniseingabe!$K$32:$K$49=E79)*(Ergebniseingabe!$BB$32:$BB$49)),"")</f>
        <v>#REF!</v>
      </c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9"/>
      <c r="CE79" s="39"/>
      <c r="CF79" s="39"/>
      <c r="CG79" s="39"/>
    </row>
    <row r="80" spans="2:85" s="37" customFormat="1" ht="12.75">
      <c r="B80" s="37">
        <v>11</v>
      </c>
      <c r="C80" s="37" t="e">
        <f t="shared" si="13"/>
        <v>#REF!</v>
      </c>
      <c r="D80" s="37" t="e">
        <f t="shared" si="14"/>
        <v>#REF!</v>
      </c>
      <c r="E80" s="37" t="e">
        <f t="shared" si="15"/>
        <v>#N/A</v>
      </c>
      <c r="F80" s="37" t="e">
        <f>IF(SUMPRODUCT((Ergebniseingabe!$K$32:$K$49=D80)*(Ergebniseingabe!$AG$32:$AG$49=E80)*(ISNUMBER(Ergebniseingabe!$BE$32:$BE$49)))=1,SUMPRODUCT((Ergebniseingabe!$K$32:$K$49=D80)*(Ergebniseingabe!$AG$32:$AG$49=E80)*(Ergebniseingabe!$BB$32:$BB$49))&amp;":"&amp;SUMPRODUCT((Ergebniseingabe!$K$32:$K$49=D80)*(Ergebniseingabe!$AG$32:$AG$49=E80)*(Ergebniseingabe!$BE$32:$BE$49)),"")</f>
        <v>#REF!</v>
      </c>
      <c r="G80" s="37" t="e">
        <f>IF(SUMPRODUCT((Ergebniseingabe!$AG$32:$AG$49=D80)*(Ergebniseingabe!$K$32:$K$49=E80)*(ISNUMBER(Ergebniseingabe!$BE$32:$BE$49)))=1,SUMPRODUCT((Ergebniseingabe!$AG$32:$AG$49=D80)*(Ergebniseingabe!$K$32:$K$49=E80)*(Ergebniseingabe!$BE$32:$BE$49))&amp;":"&amp;SUMPRODUCT((Ergebniseingabe!$AG$32:$AG$49=D80)*(Ergebniseingabe!$K$32:$K$49=E80)*(Ergebniseingabe!$BB$32:$BB$49)),"")</f>
        <v>#REF!</v>
      </c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9"/>
      <c r="CE80" s="39"/>
      <c r="CF80" s="39"/>
      <c r="CG80" s="39"/>
    </row>
    <row r="81" spans="2:85" s="37" customFormat="1" ht="12.75">
      <c r="B81" s="37">
        <v>12</v>
      </c>
      <c r="C81" s="37" t="e">
        <f t="shared" si="13"/>
        <v>#REF!</v>
      </c>
      <c r="D81" s="37" t="e">
        <f t="shared" si="14"/>
        <v>#REF!</v>
      </c>
      <c r="E81" s="37" t="e">
        <f t="shared" si="15"/>
        <v>#N/A</v>
      </c>
      <c r="F81" s="37" t="e">
        <f>IF(SUMPRODUCT((Ergebniseingabe!$K$32:$K$49=D81)*(Ergebniseingabe!$AG$32:$AG$49=E81)*(ISNUMBER(Ergebniseingabe!$BE$32:$BE$49)))=1,SUMPRODUCT((Ergebniseingabe!$K$32:$K$49=D81)*(Ergebniseingabe!$AG$32:$AG$49=E81)*(Ergebniseingabe!$BB$32:$BB$49))&amp;":"&amp;SUMPRODUCT((Ergebniseingabe!$K$32:$K$49=D81)*(Ergebniseingabe!$AG$32:$AG$49=E81)*(Ergebniseingabe!$BE$32:$BE$49)),"")</f>
        <v>#REF!</v>
      </c>
      <c r="G81" s="37" t="e">
        <f>IF(SUMPRODUCT((Ergebniseingabe!$AG$32:$AG$49=D81)*(Ergebniseingabe!$K$32:$K$49=E81)*(ISNUMBER(Ergebniseingabe!$BE$32:$BE$49)))=1,SUMPRODUCT((Ergebniseingabe!$AG$32:$AG$49=D81)*(Ergebniseingabe!$K$32:$K$49=E81)*(Ergebniseingabe!$BE$32:$BE$49))&amp;":"&amp;SUMPRODUCT((Ergebniseingabe!$AG$32:$AG$49=D81)*(Ergebniseingabe!$K$32:$K$49=E81)*(Ergebniseingabe!$BB$32:$BB$49)),"")</f>
        <v>#REF!</v>
      </c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9"/>
      <c r="CE81" s="39"/>
      <c r="CF81" s="39"/>
      <c r="CG81" s="39"/>
    </row>
    <row r="82" spans="2:85" s="37" customFormat="1" ht="12.75">
      <c r="B82" s="37">
        <v>13</v>
      </c>
      <c r="C82" s="37" t="e">
        <f t="shared" si="13"/>
        <v>#REF!</v>
      </c>
      <c r="D82" s="37" t="e">
        <f t="shared" si="14"/>
        <v>#REF!</v>
      </c>
      <c r="E82" s="37" t="e">
        <f t="shared" si="15"/>
        <v>#REF!</v>
      </c>
      <c r="F82" s="37" t="e">
        <f>IF(SUMPRODUCT((Ergebniseingabe!$K$32:$K$49=D82)*(Ergebniseingabe!$AG$32:$AG$49=E82)*(ISNUMBER(Ergebniseingabe!$BE$32:$BE$49)))=1,SUMPRODUCT((Ergebniseingabe!$K$32:$K$49=D82)*(Ergebniseingabe!$AG$32:$AG$49=E82)*(Ergebniseingabe!$BB$32:$BB$49))&amp;":"&amp;SUMPRODUCT((Ergebniseingabe!$K$32:$K$49=D82)*(Ergebniseingabe!$AG$32:$AG$49=E82)*(Ergebniseingabe!$BE$32:$BE$49)),"")</f>
        <v>#REF!</v>
      </c>
      <c r="G82" s="37" t="e">
        <f>IF(SUMPRODUCT((Ergebniseingabe!$AG$32:$AG$49=D82)*(Ergebniseingabe!$K$32:$K$49=E82)*(ISNUMBER(Ergebniseingabe!$BE$32:$BE$49)))=1,SUMPRODUCT((Ergebniseingabe!$AG$32:$AG$49=D82)*(Ergebniseingabe!$K$32:$K$49=E82)*(Ergebniseingabe!$BE$32:$BE$49))&amp;":"&amp;SUMPRODUCT((Ergebniseingabe!$AG$32:$AG$49=D82)*(Ergebniseingabe!$K$32:$K$49=E82)*(Ergebniseingabe!$BB$32:$BB$49)),"")</f>
        <v>#REF!</v>
      </c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9"/>
      <c r="CE82" s="39"/>
      <c r="CF82" s="39"/>
      <c r="CG82" s="39"/>
    </row>
    <row r="83" spans="2:85" s="37" customFormat="1" ht="12.75">
      <c r="B83" s="37">
        <v>14</v>
      </c>
      <c r="C83" s="37" t="e">
        <f t="shared" si="13"/>
        <v>#REF!</v>
      </c>
      <c r="D83" s="37" t="e">
        <f t="shared" si="14"/>
        <v>#REF!</v>
      </c>
      <c r="E83" s="37" t="e">
        <f t="shared" si="15"/>
        <v>#REF!</v>
      </c>
      <c r="F83" s="37" t="e">
        <f>IF(SUMPRODUCT((Ergebniseingabe!$K$32:$K$49=D83)*(Ergebniseingabe!$AG$32:$AG$49=E83)*(ISNUMBER(Ergebniseingabe!$BE$32:$BE$49)))=1,SUMPRODUCT((Ergebniseingabe!$K$32:$K$49=D83)*(Ergebniseingabe!$AG$32:$AG$49=E83)*(Ergebniseingabe!$BB$32:$BB$49))&amp;":"&amp;SUMPRODUCT((Ergebniseingabe!$K$32:$K$49=D83)*(Ergebniseingabe!$AG$32:$AG$49=E83)*(Ergebniseingabe!$BE$32:$BE$49)),"")</f>
        <v>#REF!</v>
      </c>
      <c r="G83" s="37" t="e">
        <f>IF(SUMPRODUCT((Ergebniseingabe!$AG$32:$AG$49=D83)*(Ergebniseingabe!$K$32:$K$49=E83)*(ISNUMBER(Ergebniseingabe!$BE$32:$BE$49)))=1,SUMPRODUCT((Ergebniseingabe!$AG$32:$AG$49=D83)*(Ergebniseingabe!$K$32:$K$49=E83)*(Ergebniseingabe!$BE$32:$BE$49))&amp;":"&amp;SUMPRODUCT((Ergebniseingabe!$AG$32:$AG$49=D83)*(Ergebniseingabe!$K$32:$K$49=E83)*(Ergebniseingabe!$BB$32:$BB$49)),"")</f>
        <v>#REF!</v>
      </c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9"/>
      <c r="CE83" s="39"/>
      <c r="CF83" s="39"/>
      <c r="CG83" s="39"/>
    </row>
    <row r="84" spans="2:85" s="37" customFormat="1" ht="12.75">
      <c r="B84" s="37">
        <v>15</v>
      </c>
      <c r="C84" s="37" t="e">
        <f t="shared" si="13"/>
        <v>#REF!</v>
      </c>
      <c r="D84" s="37" t="e">
        <f t="shared" si="14"/>
        <v>#REF!</v>
      </c>
      <c r="E84" s="37" t="e">
        <f t="shared" si="15"/>
        <v>#REF!</v>
      </c>
      <c r="F84" s="37" t="e">
        <f>IF(SUMPRODUCT((Ergebniseingabe!$K$32:$K$49=D84)*(Ergebniseingabe!$AG$32:$AG$49=E84)*(ISNUMBER(Ergebniseingabe!$BE$32:$BE$49)))=1,SUMPRODUCT((Ergebniseingabe!$K$32:$K$49=D84)*(Ergebniseingabe!$AG$32:$AG$49=E84)*(Ergebniseingabe!$BB$32:$BB$49))&amp;":"&amp;SUMPRODUCT((Ergebniseingabe!$K$32:$K$49=D84)*(Ergebniseingabe!$AG$32:$AG$49=E84)*(Ergebniseingabe!$BE$32:$BE$49)),"")</f>
        <v>#REF!</v>
      </c>
      <c r="G84" s="37" t="e">
        <f>IF(SUMPRODUCT((Ergebniseingabe!$AG$32:$AG$49=D84)*(Ergebniseingabe!$K$32:$K$49=E84)*(ISNUMBER(Ergebniseingabe!$BE$32:$BE$49)))=1,SUMPRODUCT((Ergebniseingabe!$AG$32:$AG$49=D84)*(Ergebniseingabe!$K$32:$K$49=E84)*(Ergebniseingabe!$BE$32:$BE$49))&amp;":"&amp;SUMPRODUCT((Ergebniseingabe!$AG$32:$AG$49=D84)*(Ergebniseingabe!$K$32:$K$49=E84)*(Ergebniseingabe!$BB$32:$BB$49)),"")</f>
        <v>#REF!</v>
      </c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9"/>
      <c r="CE84" s="39"/>
      <c r="CF84" s="39"/>
      <c r="CG84" s="39"/>
    </row>
    <row r="85" spans="62:85" s="37" customFormat="1" ht="12.75"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9"/>
      <c r="CE85" s="39"/>
      <c r="CF85" s="39"/>
      <c r="CG85" s="39"/>
    </row>
    <row r="86" spans="62:85" s="37" customFormat="1" ht="12.75"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9"/>
      <c r="CE86" s="39"/>
      <c r="CF86" s="39"/>
      <c r="CG86" s="39"/>
    </row>
    <row r="87" spans="62:85" s="37" customFormat="1" ht="12.75"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9"/>
      <c r="CE87" s="39"/>
      <c r="CF87" s="39"/>
      <c r="CG87" s="39"/>
    </row>
    <row r="88" spans="62:85" s="37" customFormat="1" ht="12.75"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9"/>
      <c r="CE88" s="39"/>
      <c r="CF88" s="39"/>
      <c r="CG88" s="39"/>
    </row>
    <row r="89" spans="62:85" s="37" customFormat="1" ht="12.75"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9"/>
      <c r="CE89" s="39"/>
      <c r="CF89" s="39"/>
      <c r="CG89" s="39"/>
    </row>
    <row r="90" spans="62:85" s="37" customFormat="1" ht="12.75"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9"/>
      <c r="CE90" s="39"/>
      <c r="CF90" s="39"/>
      <c r="CG90" s="39"/>
    </row>
    <row r="91" spans="62:85" s="37" customFormat="1" ht="12.75"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9"/>
      <c r="CE91" s="39"/>
      <c r="CF91" s="39"/>
      <c r="CG91" s="39"/>
    </row>
    <row r="92" spans="62:85" s="37" customFormat="1" ht="12.75"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9"/>
      <c r="CE92" s="39"/>
      <c r="CF92" s="39"/>
      <c r="CG92" s="39"/>
    </row>
    <row r="93" spans="62:85" s="37" customFormat="1" ht="12.75"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9"/>
      <c r="CE93" s="39"/>
      <c r="CF93" s="39"/>
      <c r="CG93" s="39"/>
    </row>
    <row r="94" spans="62:85" s="37" customFormat="1" ht="12.75"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9"/>
      <c r="CE94" s="39"/>
      <c r="CF94" s="39"/>
      <c r="CG94" s="39"/>
    </row>
    <row r="95" spans="62:85" s="37" customFormat="1" ht="12.75"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9"/>
      <c r="CE95" s="39"/>
      <c r="CF95" s="39"/>
      <c r="CG95" s="39"/>
    </row>
    <row r="96" spans="62:85" s="37" customFormat="1" ht="12.75"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9"/>
      <c r="CE96" s="39"/>
      <c r="CF96" s="39"/>
      <c r="CG96" s="39"/>
    </row>
    <row r="97" spans="62:85" s="37" customFormat="1" ht="12.75"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9"/>
      <c r="CE97" s="39"/>
      <c r="CF97" s="39"/>
      <c r="CG97" s="39"/>
    </row>
    <row r="98" spans="62:85" s="37" customFormat="1" ht="12.75"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9"/>
      <c r="CE98" s="39"/>
      <c r="CF98" s="39"/>
      <c r="CG98" s="39"/>
    </row>
    <row r="99" spans="62:85" s="37" customFormat="1" ht="12.75"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9"/>
      <c r="CE99" s="39"/>
      <c r="CF99" s="39"/>
      <c r="CG99" s="39"/>
    </row>
    <row r="100" spans="62:85" s="37" customFormat="1" ht="12.75"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9"/>
      <c r="CE100" s="39"/>
      <c r="CF100" s="39"/>
      <c r="CG100" s="39"/>
    </row>
    <row r="101" spans="62:85" s="37" customFormat="1" ht="12.75"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9"/>
      <c r="CE101" s="39"/>
      <c r="CF101" s="39"/>
      <c r="CG101" s="39"/>
    </row>
    <row r="102" spans="62:85" s="37" customFormat="1" ht="12.75"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9"/>
      <c r="CE102" s="39"/>
      <c r="CF102" s="39"/>
      <c r="CG102" s="3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Hans-Jürgen Schwabenthan</dc:creator>
  <cp:keywords/>
  <dc:description/>
  <cp:lastModifiedBy>Hans-Jürgen Schwabenthan</cp:lastModifiedBy>
  <cp:lastPrinted>2022-05-31T13:41:32Z</cp:lastPrinted>
  <dcterms:created xsi:type="dcterms:W3CDTF">2010-02-22T09:25:35Z</dcterms:created>
  <dcterms:modified xsi:type="dcterms:W3CDTF">2022-07-02T11:26:50Z</dcterms:modified>
  <cp:category/>
  <cp:version/>
  <cp:contentType/>
  <cp:contentStatus/>
</cp:coreProperties>
</file>